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<sst xmlns="http://schemas.openxmlformats.org/spreadsheetml/2006/main" count="862" uniqueCount="203">
  <si>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</si>
  <si>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</si>
  <si>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</si>
  <si>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</si>
  <si>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</si>
  <si>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</si>
  <si>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</si>
  <si>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</si>
  <si>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</si>
  <si>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</si>
  <si>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</si>
  <si>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</si>
  <si>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</si>
  <si>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</si>
  <si>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</si>
  <si>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</si>
  <si>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</si>
  <si>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</si>
  <si>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</si>
  <si>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</si>
  <si>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</si>
  <si>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</si>
  <si>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</si>
  <si>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</si>
  <si>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</si>
  <si>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</si>
  <si>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</si>
  <si>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</si>
  <si>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</si>
  <si>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</si>
  <si>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</si>
  <si>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</si>
  <si>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</si>
  <si>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</si>
  <si>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</si>
  <si>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</si>
  <si>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</si>
  <si>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</si>
  <si>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</si>
  <si>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</si>
  <si>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</si>
  <si>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</si>
  <si>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</si>
  <si>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</si>
  <si>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</si>
  <si>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</si>
  <si>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</si>
  <si>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</si>
  <si>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</si>
  <si>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</si>
  <si>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</si>
  <si>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</si>
  <si>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</si>
  <si>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</si>
  <si>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</si>
  <si>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</si>
  <si>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</si>
  <si>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</si>
  <si>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</si>
  <si>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</si>
  <si>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INTERNATIONAL STUDENT CENTER</t>
  </si>
  <si>
    <t>PROJECT 000101 LOC 716</t>
  </si>
  <si>
    <t>Schools</t>
  </si>
  <si>
    <t>X</t>
  </si>
  <si>
    <t>TEACHERS</t>
  </si>
  <si>
    <t>TEACHERS (110)</t>
  </si>
  <si>
    <t>Teacher, L/A Grades 6-8</t>
  </si>
  <si>
    <t>101</t>
  </si>
  <si>
    <t>38</t>
  </si>
  <si>
    <t>05</t>
  </si>
  <si>
    <t>00</t>
  </si>
  <si>
    <t>140101</t>
  </si>
  <si>
    <t>716</t>
  </si>
  <si>
    <t>1351</t>
  </si>
  <si>
    <t>431903</t>
  </si>
  <si>
    <t>7163E0400</t>
  </si>
  <si>
    <t>B</t>
  </si>
  <si>
    <t>01</t>
  </si>
  <si>
    <t>M08</t>
  </si>
  <si>
    <t>NORM</t>
  </si>
  <si>
    <t>E0000</t>
  </si>
  <si>
    <t>Teacher, Math (MS)</t>
  </si>
  <si>
    <t>431900</t>
  </si>
  <si>
    <t>7163E1000</t>
  </si>
  <si>
    <t>Teacher, ESOL International Ct</t>
  </si>
  <si>
    <t>730800</t>
  </si>
  <si>
    <t>7163G0100</t>
  </si>
  <si>
    <t>02</t>
  </si>
  <si>
    <t>E0401</t>
  </si>
  <si>
    <t>Teacher, Science (MS)</t>
  </si>
  <si>
    <t>432600</t>
  </si>
  <si>
    <t>7163E1300</t>
  </si>
  <si>
    <t>E0409</t>
  </si>
  <si>
    <t>E0410</t>
  </si>
  <si>
    <t>E0421</t>
  </si>
  <si>
    <t>E0501</t>
  </si>
  <si>
    <t>E0502</t>
  </si>
  <si>
    <t>E0508</t>
  </si>
  <si>
    <t>03</t>
  </si>
  <si>
    <t>E0510</t>
  </si>
  <si>
    <t>E0511</t>
  </si>
  <si>
    <t>E0516</t>
  </si>
  <si>
    <t>E0518</t>
  </si>
  <si>
    <t>E0520</t>
  </si>
  <si>
    <t>E0608</t>
  </si>
  <si>
    <t>N08</t>
  </si>
  <si>
    <t>E0612</t>
  </si>
  <si>
    <t>E0615</t>
  </si>
  <si>
    <t>E0616</t>
  </si>
  <si>
    <t>E0618</t>
  </si>
  <si>
    <t>Teacher, Health and Phys. Ed.</t>
  </si>
  <si>
    <t>532000</t>
  </si>
  <si>
    <t>7163D0600</t>
  </si>
  <si>
    <t>E0619</t>
  </si>
  <si>
    <t>E0623</t>
  </si>
  <si>
    <t>E0715</t>
  </si>
  <si>
    <t>PRINCIPAL</t>
  </si>
  <si>
    <t>PRINCIPAL (130)</t>
  </si>
  <si>
    <t>Principal, High School</t>
  </si>
  <si>
    <t>52</t>
  </si>
  <si>
    <t>000101</t>
  </si>
  <si>
    <t>0000</t>
  </si>
  <si>
    <t>500300</t>
  </si>
  <si>
    <t>7160A0200</t>
  </si>
  <si>
    <t>M21</t>
  </si>
  <si>
    <t>PR311</t>
  </si>
  <si>
    <t>ASSISTANT PRINCIPAL</t>
  </si>
  <si>
    <t>AIDES AND PARAPROFESSIONALS</t>
  </si>
  <si>
    <t>AIDES AND PARAPROFESSIONALS (140)</t>
  </si>
  <si>
    <t>Paraprofessional-ESOL MS</t>
  </si>
  <si>
    <t>07</t>
  </si>
  <si>
    <t>80</t>
  </si>
  <si>
    <t>480500</t>
  </si>
  <si>
    <t>7168E4500</t>
  </si>
  <si>
    <t>T05</t>
  </si>
  <si>
    <t>PA204</t>
  </si>
  <si>
    <t>Paraprofessional-ESOL Elem Sch</t>
  </si>
  <si>
    <t>380350</t>
  </si>
  <si>
    <t>7168G0600</t>
  </si>
  <si>
    <t>PA206</t>
  </si>
  <si>
    <t>Paraprofessional-ESOL High Sch</t>
  </si>
  <si>
    <t>580500</t>
  </si>
  <si>
    <t>7168E3500</t>
  </si>
  <si>
    <t>PA216</t>
  </si>
  <si>
    <t>PA219</t>
  </si>
  <si>
    <t>CLERICAL PERSONNEL</t>
  </si>
  <si>
    <t>CLERICAL PERSONNEL (142)</t>
  </si>
  <si>
    <t>Registrar 11 Month</t>
  </si>
  <si>
    <t>42</t>
  </si>
  <si>
    <t>82</t>
  </si>
  <si>
    <t>570700</t>
  </si>
  <si>
    <t>7167T0800</t>
  </si>
  <si>
    <t>T19</t>
  </si>
  <si>
    <t>SEC06</t>
  </si>
  <si>
    <t>Secretary</t>
  </si>
  <si>
    <t>48</t>
  </si>
  <si>
    <t>18</t>
  </si>
  <si>
    <t>770520</t>
  </si>
  <si>
    <t>7167T0400</t>
  </si>
  <si>
    <t>T21</t>
  </si>
  <si>
    <t>SEC11</t>
  </si>
  <si>
    <t>Bookkeeper, 12 Month</t>
  </si>
  <si>
    <t>10</t>
  </si>
  <si>
    <t>570200</t>
  </si>
  <si>
    <t>7167T0700</t>
  </si>
  <si>
    <t>SEC01</t>
  </si>
  <si>
    <t>LIBRARIAN/MEDIA SPECIALIST</t>
  </si>
  <si>
    <t>SECONDARY COUNSELOR</t>
  </si>
  <si>
    <t>CUSTODIAL PERSONNEL</t>
  </si>
  <si>
    <t>CUSTODIAL PERSONNEL (186)</t>
  </si>
  <si>
    <t>Custodian II 12 Month (High)</t>
  </si>
  <si>
    <t>57</t>
  </si>
  <si>
    <t>86</t>
  </si>
  <si>
    <t>560400</t>
  </si>
  <si>
    <t>7166S0300</t>
  </si>
  <si>
    <t>S21</t>
  </si>
  <si>
    <t>CL101</t>
  </si>
  <si>
    <t>Custodian, Head</t>
  </si>
  <si>
    <t>760140</t>
  </si>
  <si>
    <t>7166S0100</t>
  </si>
  <si>
    <t>CL209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</si>
  <si>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</si>
  <si>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</si>
  <si>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</si>
  <si>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</si>
  <si>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</si>
  <si>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</si>
  <si>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5071</t>
  </si>
  <si>
    <t>TRAVEL-REGULAR</t>
  </si>
  <si>
    <t>SUPPLIES</t>
  </si>
  <si>
    <t>SUPPLIES (610)</t>
  </si>
  <si>
    <t>53</t>
  </si>
  <si>
    <t>SUPPLIES-TEACHING</t>
  </si>
  <si>
    <t>SUPPLIES-PER PUPIL</t>
  </si>
  <si>
    <t>009101</t>
  </si>
  <si>
    <t>1310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</si>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</sst>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1800106.92</v>
      </c>
      <c r="E8" s="67">
        <v>1785754.49</v>
      </c>
      <c r="F8" s="67">
        <v>1739707</v>
      </c>
      <c r="G8" s="67">
        <f>SUMIF(DISCRETIONARY!B11:B65536,"="&amp;SUMMARY!B8,DISCRETIONARY!$P$11:$P$65536)+SUMIF(PERSONNEL!$A$10:$A$65536,"="&amp;SUMMARY!B8,PERSONNEL!$L$10:$L$65536)</f>
        <v>1703669.13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130</v>
      </c>
      <c r="C9" s="65" t="s">
        <v>116</v>
      </c>
      <c r="D9" s="67">
        <v>141483.74</v>
      </c>
      <c r="E9" s="67">
        <v>112482</v>
      </c>
      <c r="F9" s="67">
        <v>104702.1911405219</v>
      </c>
      <c r="G9" s="67">
        <f>SUMIF(DISCRETIONARY!B11:B65536,"="&amp;SUMMARY!B9,DISCRETIONARY!$P$11:$P$65536)+SUMIF(PERSONNEL!$A$10:$A$65536,"="&amp;SUMMARY!B9,PERSONNEL!$L$10:$L$65536)</f>
        <v>49486.35</v>
      </c>
      <c r="J9" s="103" t="s">
        <v>58</v>
      </c>
      <c r="K9" s="67">
        <v>2436366.543085826</v>
      </c>
      <c r="L9" s="67">
        <v>2094833.16</v>
      </c>
      <c r="M9" s="67">
        <f>L9-K9</f>
        <v>-341533.3830858262</v>
      </c>
      <c r="N9" s="104">
        <f>M9/K9</f>
        <v>-0.14018144521605957</v>
      </c>
    </row>
    <row r="10" spans="1:14" ht="12.75">
      <c r="A10" s="65" t="s">
        <v>63</v>
      </c>
      <c r="B10" s="66">
        <v>131</v>
      </c>
      <c r="C10" s="65" t="s">
        <v>126</v>
      </c>
      <c r="D10" s="67">
        <v>96364.16</v>
      </c>
      <c r="E10" s="67">
        <v>96457.84</v>
      </c>
      <c r="F10" s="67">
        <v>80155.1782790408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767099.5882904739</v>
      </c>
      <c r="L10" s="67">
        <v>692013.81614</v>
      </c>
      <c r="M10" s="67">
        <f>L10-K10</f>
        <v>-75085.7721504739</v>
      </c>
      <c r="N10" s="104">
        <f>M10/K10</f>
        <v>-0.09788269123935645</v>
      </c>
    </row>
    <row r="11" spans="1:14" ht="12.75">
      <c r="A11" s="65" t="s">
        <v>63</v>
      </c>
      <c r="B11" s="66">
        <v>140</v>
      </c>
      <c r="C11" s="65" t="s">
        <v>127</v>
      </c>
      <c r="D11" s="67">
        <v>219878.82</v>
      </c>
      <c r="E11" s="67">
        <v>214799.38</v>
      </c>
      <c r="F11" s="67">
        <v>217270</v>
      </c>
      <c r="G11" s="67">
        <f>SUMIF(DISCRETIONARY!B11:B65536,"="&amp;SUMMARY!B11,DISCRETIONARY!$P$11:$P$65536)+SUMIF(PERSONNEL!$A$10:$A$65536,"="&amp;SUMMARY!B11,PERSONNEL!$L$10:$L$65536)</f>
        <v>146769.22</v>
      </c>
      <c r="J11" s="103" t="s">
        <v>59</v>
      </c>
      <c r="K11" s="67">
        <v>8584</v>
      </c>
      <c r="L11" s="67">
        <v>8627</v>
      </c>
      <c r="M11" s="67">
        <f>L11-K11</f>
        <v>43</v>
      </c>
      <c r="N11" s="104">
        <f>M11/K11</f>
        <v>0.0050093196644920785</v>
      </c>
    </row>
    <row r="12" spans="1:7" ht="12.75">
      <c r="A12" s="65" t="s">
        <v>63</v>
      </c>
      <c r="B12" s="66">
        <v>142</v>
      </c>
      <c r="C12" s="65" t="s">
        <v>145</v>
      </c>
      <c r="D12" s="67">
        <v>95841.3</v>
      </c>
      <c r="E12" s="67">
        <v>95333.5</v>
      </c>
      <c r="F12" s="67">
        <v>94470</v>
      </c>
      <c r="G12" s="67">
        <f>SUMIF(DISCRETIONARY!B11:B65536,"="&amp;SUMMARY!B12,DISCRETIONARY!$P$11:$P$65536)+SUMIF(PERSONNEL!$A$10:$A$65536,"="&amp;SUMMARY!B12,PERSONNEL!$L$10:$L$65536)</f>
        <v>94681.72</v>
      </c>
    </row>
    <row r="13" spans="1:7" ht="12.75">
      <c r="A13" s="65" t="s">
        <v>63</v>
      </c>
      <c r="B13" s="66">
        <v>165</v>
      </c>
      <c r="C13" s="65" t="s">
        <v>166</v>
      </c>
      <c r="D13" s="67">
        <v>66424.48</v>
      </c>
      <c r="E13" s="67">
        <v>66549.42</v>
      </c>
      <c r="F13" s="67">
        <v>15347.17366626351</v>
      </c>
      <c r="G13" s="67">
        <f>SUMIF(DISCRETIONARY!B11:B65536,"="&amp;SUMMARY!B13,DISCRETIONARY!$P$11:$P$65536)+SUMIF(PERSONNEL!$A$10:$A$65536,"="&amp;SUMMARY!B13,PERSONNEL!$L$10:$L$65536)</f>
        <v>0</v>
      </c>
    </row>
    <row r="14" spans="1:7" ht="12.75">
      <c r="A14" s="65" t="s">
        <v>63</v>
      </c>
      <c r="B14" s="66">
        <v>173</v>
      </c>
      <c r="C14" s="65" t="s">
        <v>167</v>
      </c>
      <c r="D14" s="67">
        <v>86948.48</v>
      </c>
      <c r="E14" s="67">
        <v>87122.62</v>
      </c>
      <c r="F14" s="67">
        <v>86218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63</v>
      </c>
      <c r="B15" s="66">
        <v>186</v>
      </c>
      <c r="C15" s="65" t="s">
        <v>168</v>
      </c>
      <c r="D15" s="67">
        <v>121894.61</v>
      </c>
      <c r="E15" s="67">
        <v>95198.48</v>
      </c>
      <c r="F15" s="67">
        <v>98497</v>
      </c>
      <c r="G15" s="67">
        <f>SUMIF(DISCRETIONARY!B11:B65536,"="&amp;SUMMARY!B15,DISCRETIONARY!$P$11:$P$65536)+SUMIF(PERSONNEL!$A$10:$A$65536,"="&amp;SUMMARY!B15,PERSONNEL!$L$10:$L$65536)</f>
        <v>100226.74</v>
      </c>
    </row>
    <row r="16" spans="1:7" ht="12.75">
      <c r="A16" s="65" t="s">
        <v>63</v>
      </c>
      <c r="B16" s="66">
        <v>210</v>
      </c>
      <c r="C16" s="65" t="s">
        <v>181</v>
      </c>
      <c r="D16" s="67">
        <v>406486.22</v>
      </c>
      <c r="E16" s="67">
        <v>415475.07</v>
      </c>
      <c r="F16" s="67">
        <v>423809.1713760796</v>
      </c>
      <c r="G16" s="67">
        <f>SUMIF(DISCRETIONARY!B11:B65536,"="&amp;SUMMARY!B16,DISCRETIONARY!$P$11:$P$65536)+SUMIF(PERSONNEL!$A$10:$A$65536,"="&amp;SUMMARY!B16,PERSONNEL!$L$10:$L$65536)+SUM(PERSONNEL!$AD$10:$AE$65536)</f>
        <v>383394.00000000023</v>
      </c>
    </row>
    <row r="17" spans="1:7" ht="12.75">
      <c r="A17" s="65" t="s">
        <v>63</v>
      </c>
      <c r="B17" s="66">
        <v>230</v>
      </c>
      <c r="C17" s="65" t="s">
        <v>182</v>
      </c>
      <c r="D17" s="67">
        <v>257409.25</v>
      </c>
      <c r="E17" s="67">
        <v>255572.08</v>
      </c>
      <c r="F17" s="67">
        <v>278653.16604061256</v>
      </c>
      <c r="G17" s="67">
        <f>SUMIF(DISCRETIONARY!B11:B65536,"="&amp;SUMMARY!B17,DISCRETIONARY!$P$11:$P$65536)+SUMIF(PERSONNEL!$A$10:$A$65536,"="&amp;SUMMARY!B17,PERSONNEL!$L$10:$L$65536)+SUM(PERSONNEL!$AC$10:$AC$65536)</f>
        <v>248617.81614000004</v>
      </c>
    </row>
    <row r="18" spans="1:7" ht="12.75">
      <c r="A18" s="65" t="s">
        <v>63</v>
      </c>
      <c r="B18" s="66">
        <v>290</v>
      </c>
      <c r="C18" s="65" t="s">
        <v>183</v>
      </c>
      <c r="D18" s="67">
        <v>61960.58</v>
      </c>
      <c r="E18" s="67">
        <v>58769.33</v>
      </c>
      <c r="F18" s="67">
        <v>64637.25087378082</v>
      </c>
      <c r="G18" s="67">
        <f>SUMIF(DISCRETIONARY!B11:B65536,"="&amp;SUMMARY!B18,DISCRETIONARY!$P$11:$P$65536)+SUM(DISCRETIONARY!$Q$10:$Q$65536)+SUMIF(PERSONNEL!$A$10:$A$65536,"="&amp;SUMMARY!B18,PERSONNEL!$L$10:$L$65536)+SUM(PERSONNEL!$AB$10:$AB$65536)</f>
        <v>60002</v>
      </c>
    </row>
    <row r="19" spans="1:7" ht="12.75">
      <c r="A19" s="65" t="s">
        <v>63</v>
      </c>
      <c r="B19" s="66">
        <v>580</v>
      </c>
      <c r="C19" s="65" t="s">
        <v>184</v>
      </c>
      <c r="D19" s="67">
        <v>0</v>
      </c>
      <c r="E19" s="67">
        <v>0</v>
      </c>
      <c r="F19" s="67">
        <v>178</v>
      </c>
      <c r="G19" s="67">
        <f>SUMIF(DISCRETIONARY!B11:B65536,"="&amp;SUMMARY!B19,DISCRETIONARY!$P$11:$P$65536)+SUMIF(PERSONNEL!$A$10:$A$65536,"="&amp;SUMMARY!B19,PERSONNEL!$L$10:$L$65536)</f>
        <v>179</v>
      </c>
    </row>
    <row r="20" spans="1:7" ht="12.75">
      <c r="A20" s="65" t="s">
        <v>63</v>
      </c>
      <c r="B20" s="66">
        <v>610</v>
      </c>
      <c r="C20" s="65" t="s">
        <v>189</v>
      </c>
      <c r="D20" s="67">
        <v>8068.76</v>
      </c>
      <c r="E20" s="67">
        <v>12188.87</v>
      </c>
      <c r="F20" s="67">
        <v>7816</v>
      </c>
      <c r="G20" s="67">
        <f>SUMIF(DISCRETIONARY!B11:B65536,"="&amp;SUMMARY!B20,DISCRETIONARY!$P$11:$P$65536)+SUMIF(PERSONNEL!$A$10:$A$65536,"="&amp;SUMMARY!B20,PERSONNEL!$L$10:$L$65536)</f>
        <v>7855</v>
      </c>
    </row>
    <row r="21" spans="1:7" ht="12.75">
      <c r="A21" s="65" t="s">
        <v>63</v>
      </c>
      <c r="B21" s="66">
        <v>730</v>
      </c>
      <c r="C21" s="65" t="s">
        <v>197</v>
      </c>
      <c r="D21" s="67">
        <v>159.35</v>
      </c>
      <c r="E21" s="67">
        <v>6380.61</v>
      </c>
      <c r="F21" s="67">
        <v>590</v>
      </c>
      <c r="G21" s="67">
        <f>SUMIF(DISCRETIONARY!B11:B65536,"="&amp;SUMMARY!B21,DISCRETIONARY!$P$11:$P$65536)+SUMIF(PERSONNEL!$A$10:$A$65536,"="&amp;SUMMARY!B21,PERSONNEL!$L$10:$L$65536)</f>
        <v>593</v>
      </c>
    </row>
    <row r="22" ht="13.5" thickBot="1"/>
    <row r="23" spans="3:8" ht="13.5" thickBot="1">
      <c r="C23" s="108" t="s">
        <v>8</v>
      </c>
      <c r="D23" s="109">
        <f>SUM(D8:D21)</f>
        <v>3363026.6699999995</v>
      </c>
      <c r="E23" s="110">
        <f>SUM(E8:E21)</f>
        <v>3302083.69</v>
      </c>
      <c r="F23" s="110">
        <f>SUM(F8:F21)</f>
        <v>3212050.131376299</v>
      </c>
      <c r="G23" s="111">
        <f>SUM(G8:G21)</f>
        <v>2795473.9761400004</v>
      </c>
      <c r="H23" s="107">
        <f>(G23-F23)/F23</f>
        <v>-0.12969167298077136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0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INTERNATIONAL STUDENT CENTER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8228.11</v>
      </c>
      <c r="M9" s="55">
        <f>SUMIF($C10:$C65536,"=X",M10:M65536)</f>
        <v>18569.48</v>
      </c>
      <c r="N9" s="55">
        <f>SUMIF($C10:$C65536,"=X",N10:N65536)</f>
        <v>8584</v>
      </c>
      <c r="O9" s="92">
        <f>SUMIF($C10:$C65536,"=X",O10:O65536)</f>
        <v>2864.9700000000003</v>
      </c>
      <c r="P9" s="89">
        <f>SUMIF(C10:C65536,"=X",P10:P65536)+SUMIF(C10:C65536,"=X",Q10:Q65536)</f>
        <v>8627</v>
      </c>
      <c r="T9" s="93">
        <f>IF(N9=0,0,(P9-N9)/N9)</f>
        <v>0.0050093196644920785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185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186</v>
      </c>
      <c r="G12" s="58" t="s">
        <v>70</v>
      </c>
      <c r="H12" s="59" t="s">
        <v>120</v>
      </c>
      <c r="I12" s="57" t="s">
        <v>72</v>
      </c>
      <c r="J12" s="60" t="s">
        <v>187</v>
      </c>
      <c r="K12" s="52" t="s">
        <v>188</v>
      </c>
      <c r="L12" s="61">
        <v>0</v>
      </c>
      <c r="M12" s="61">
        <v>0</v>
      </c>
      <c r="N12" s="61">
        <v>178</v>
      </c>
      <c r="O12" s="61">
        <v>0</v>
      </c>
      <c r="P12" s="18">
        <v>179</v>
      </c>
    </row>
    <row r="13" spans="1:16" ht="12.75" customHeight="1">
      <c r="A13" s="106" t="s">
        <v>190</v>
      </c>
      <c r="P13" s="61"/>
    </row>
    <row r="14" spans="1:16" ht="12.75" customHeight="1">
      <c r="A14" s="57">
        <v>1000</v>
      </c>
      <c r="B14" s="57">
        <v>610</v>
      </c>
      <c r="C14" s="57" t="s">
        <v>63</v>
      </c>
      <c r="D14" s="57" t="s">
        <v>67</v>
      </c>
      <c r="E14" s="58" t="s">
        <v>68</v>
      </c>
      <c r="F14" s="58" t="s">
        <v>191</v>
      </c>
      <c r="G14" s="58" t="s">
        <v>70</v>
      </c>
      <c r="H14" s="59" t="s">
        <v>120</v>
      </c>
      <c r="I14" s="57" t="s">
        <v>72</v>
      </c>
      <c r="J14" s="60" t="s">
        <v>187</v>
      </c>
      <c r="K14" s="52" t="s">
        <v>192</v>
      </c>
      <c r="L14" s="61">
        <v>1215.1</v>
      </c>
      <c r="M14" s="61">
        <v>1689.27</v>
      </c>
      <c r="N14" s="61">
        <v>1125</v>
      </c>
      <c r="O14" s="61">
        <v>733.44</v>
      </c>
      <c r="P14" s="18">
        <v>1129</v>
      </c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191</v>
      </c>
      <c r="G15" s="58" t="s">
        <v>77</v>
      </c>
      <c r="H15" s="59" t="s">
        <v>120</v>
      </c>
      <c r="I15" s="57" t="s">
        <v>72</v>
      </c>
      <c r="J15" s="60" t="s">
        <v>187</v>
      </c>
      <c r="K15" s="52" t="s">
        <v>193</v>
      </c>
      <c r="L15" s="61">
        <v>4078.92</v>
      </c>
      <c r="M15" s="61">
        <v>6758.67</v>
      </c>
      <c r="N15" s="61">
        <v>4202</v>
      </c>
      <c r="O15" s="61">
        <v>151.51</v>
      </c>
      <c r="P15" s="18">
        <v>4224</v>
      </c>
    </row>
    <row r="16" spans="1:16" ht="12.75" customHeight="1">
      <c r="A16" s="57">
        <v>2220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191</v>
      </c>
      <c r="G16" s="58" t="s">
        <v>70</v>
      </c>
      <c r="H16" s="59" t="s">
        <v>194</v>
      </c>
      <c r="I16" s="57" t="s">
        <v>72</v>
      </c>
      <c r="J16" s="60" t="s">
        <v>195</v>
      </c>
      <c r="K16" s="52" t="s">
        <v>196</v>
      </c>
      <c r="L16" s="61">
        <v>2774.74</v>
      </c>
      <c r="M16" s="61">
        <v>3740.93</v>
      </c>
      <c r="N16" s="61">
        <v>2489</v>
      </c>
      <c r="O16" s="61">
        <v>1980.02</v>
      </c>
      <c r="P16" s="18">
        <v>2502</v>
      </c>
    </row>
    <row r="17" spans="1:16" ht="12.75" customHeight="1">
      <c r="A17" s="106" t="s">
        <v>198</v>
      </c>
      <c r="P17" s="61"/>
    </row>
    <row r="18" spans="1:16" ht="12.75" customHeight="1">
      <c r="A18" s="57">
        <v>1000</v>
      </c>
      <c r="B18" s="57">
        <v>730</v>
      </c>
      <c r="C18" s="57" t="s">
        <v>63</v>
      </c>
      <c r="D18" s="57" t="s">
        <v>67</v>
      </c>
      <c r="E18" s="58" t="s">
        <v>199</v>
      </c>
      <c r="F18" s="58" t="s">
        <v>200</v>
      </c>
      <c r="G18" s="58" t="s">
        <v>70</v>
      </c>
      <c r="H18" s="59" t="s">
        <v>120</v>
      </c>
      <c r="I18" s="57" t="s">
        <v>72</v>
      </c>
      <c r="J18" s="60" t="s">
        <v>187</v>
      </c>
      <c r="K18" s="52" t="s">
        <v>201</v>
      </c>
      <c r="L18" s="61">
        <v>159.35</v>
      </c>
      <c r="M18" s="61">
        <v>287.25</v>
      </c>
      <c r="N18" s="61">
        <v>17</v>
      </c>
      <c r="O18" s="61">
        <v>0</v>
      </c>
      <c r="P18" s="18">
        <v>17</v>
      </c>
    </row>
    <row r="19" spans="1:16" ht="12.75" customHeight="1">
      <c r="A19" s="57">
        <v>1000</v>
      </c>
      <c r="B19" s="57">
        <v>730</v>
      </c>
      <c r="C19" s="57" t="s">
        <v>63</v>
      </c>
      <c r="D19" s="57" t="s">
        <v>67</v>
      </c>
      <c r="E19" s="58" t="s">
        <v>199</v>
      </c>
      <c r="F19" s="58" t="s">
        <v>200</v>
      </c>
      <c r="G19" s="58" t="s">
        <v>77</v>
      </c>
      <c r="H19" s="59" t="s">
        <v>120</v>
      </c>
      <c r="I19" s="57" t="s">
        <v>72</v>
      </c>
      <c r="J19" s="60" t="s">
        <v>187</v>
      </c>
      <c r="K19" s="52" t="s">
        <v>202</v>
      </c>
      <c r="L19" s="61">
        <v>0</v>
      </c>
      <c r="M19" s="61">
        <v>6093.36</v>
      </c>
      <c r="N19" s="61">
        <v>573</v>
      </c>
      <c r="O19" s="61">
        <v>0</v>
      </c>
      <c r="P19" s="18">
        <v>576</v>
      </c>
    </row>
    <row r="20" spans="1:15" ht="12.75" customHeight="1">
      <c r="A20" s="57">
        <v>1000</v>
      </c>
      <c r="B20" s="57">
        <v>730</v>
      </c>
      <c r="C20" s="57" t="s">
        <v>63</v>
      </c>
      <c r="D20" s="57" t="s">
        <v>67</v>
      </c>
      <c r="E20" s="58" t="s">
        <v>199</v>
      </c>
      <c r="F20" s="58" t="s">
        <v>200</v>
      </c>
      <c r="G20" s="58" t="s">
        <v>77</v>
      </c>
      <c r="H20" s="59" t="s">
        <v>120</v>
      </c>
      <c r="I20" s="57" t="s">
        <v>72</v>
      </c>
      <c r="J20" s="60" t="s">
        <v>187</v>
      </c>
      <c r="K20" s="52" t="s">
        <v>202</v>
      </c>
      <c r="L20" s="61">
        <v>0</v>
      </c>
      <c r="M20" s="61">
        <v>0</v>
      </c>
      <c r="N20" s="61">
        <v>0</v>
      </c>
      <c r="O20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INTERNATIONAL STUDENT CENTER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45.5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2094833.16</v>
      </c>
      <c r="M8" s="72">
        <f>SUM(M11:M65536)</f>
        <v>692013.8161399999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34863.85</v>
      </c>
      <c r="M11" s="36">
        <v>16545.28078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23.6847</v>
      </c>
      <c r="Z11" s="23">
        <v>1</v>
      </c>
      <c r="AA11" s="99">
        <v>1</v>
      </c>
      <c r="AB11" s="78">
        <v>924</v>
      </c>
      <c r="AC11" s="78">
        <v>4281.28078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34863.85</v>
      </c>
      <c r="M12" s="36">
        <v>16545.28078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23.6847</v>
      </c>
      <c r="Z12" s="23">
        <v>1</v>
      </c>
      <c r="AA12" s="99">
        <v>1</v>
      </c>
      <c r="AB12" s="78">
        <v>924</v>
      </c>
      <c r="AC12" s="78">
        <v>4281.28078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84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40522.74</v>
      </c>
      <c r="M13" s="36">
        <v>17390.192472</v>
      </c>
      <c r="P13" s="23" t="s">
        <v>85</v>
      </c>
      <c r="Q13" s="23" t="s">
        <v>86</v>
      </c>
      <c r="R13" s="23" t="s">
        <v>76</v>
      </c>
      <c r="S13" s="23" t="s">
        <v>87</v>
      </c>
      <c r="T13" s="23" t="s">
        <v>78</v>
      </c>
      <c r="U13" s="23" t="s">
        <v>79</v>
      </c>
      <c r="V13" s="23" t="s">
        <v>88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84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40522.74</v>
      </c>
      <c r="M14" s="36">
        <v>17390.192472</v>
      </c>
      <c r="P14" s="23" t="s">
        <v>85</v>
      </c>
      <c r="Q14" s="23" t="s">
        <v>86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88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89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40522.74</v>
      </c>
      <c r="M15" s="36">
        <v>6050.192472</v>
      </c>
      <c r="P15" s="23" t="s">
        <v>90</v>
      </c>
      <c r="Q15" s="23" t="s">
        <v>91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0</v>
      </c>
      <c r="AE15" s="78">
        <v>0</v>
      </c>
    </row>
    <row r="16" spans="1:31" ht="12.75">
      <c r="A16" s="23">
        <v>110</v>
      </c>
      <c r="B16" s="23">
        <v>1000</v>
      </c>
      <c r="C16" s="30" t="s">
        <v>84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40522.74</v>
      </c>
      <c r="M16" s="36">
        <v>17390.192472</v>
      </c>
      <c r="P16" s="23" t="s">
        <v>85</v>
      </c>
      <c r="Q16" s="23" t="s">
        <v>86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88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46984.1</v>
      </c>
      <c r="M17" s="36">
        <v>18354.64748</v>
      </c>
      <c r="P17" s="23" t="s">
        <v>85</v>
      </c>
      <c r="Q17" s="23" t="s">
        <v>86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92</v>
      </c>
      <c r="W17" s="78">
        <v>31.918500000000005</v>
      </c>
      <c r="Z17" s="23">
        <v>1</v>
      </c>
      <c r="AA17" s="99">
        <v>1</v>
      </c>
      <c r="AB17" s="78">
        <v>1245</v>
      </c>
      <c r="AC17" s="78">
        <v>5769.6474800000005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84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48413.37</v>
      </c>
      <c r="M18" s="36">
        <v>18568.161836</v>
      </c>
      <c r="P18" s="23" t="s">
        <v>85</v>
      </c>
      <c r="Q18" s="23" t="s">
        <v>86</v>
      </c>
      <c r="R18" s="23" t="s">
        <v>76</v>
      </c>
      <c r="S18" s="23" t="s">
        <v>87</v>
      </c>
      <c r="T18" s="23" t="s">
        <v>78</v>
      </c>
      <c r="U18" s="23" t="s">
        <v>79</v>
      </c>
      <c r="V18" s="23" t="s">
        <v>93</v>
      </c>
      <c r="W18" s="78">
        <v>32.8895</v>
      </c>
      <c r="Z18" s="23">
        <v>1</v>
      </c>
      <c r="AA18" s="99">
        <v>1</v>
      </c>
      <c r="AB18" s="78">
        <v>1283</v>
      </c>
      <c r="AC18" s="78">
        <v>5945.161836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84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1</v>
      </c>
      <c r="L19" s="36">
        <v>57803.3</v>
      </c>
      <c r="M19" s="36">
        <v>8630.24524</v>
      </c>
      <c r="P19" s="23" t="s">
        <v>85</v>
      </c>
      <c r="Q19" s="23" t="s">
        <v>86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94</v>
      </c>
      <c r="W19" s="78">
        <v>39.2685</v>
      </c>
      <c r="Z19" s="23">
        <v>1</v>
      </c>
      <c r="AA19" s="99">
        <v>1</v>
      </c>
      <c r="AB19" s="78">
        <v>1532</v>
      </c>
      <c r="AC19" s="78">
        <v>7098.245240000001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84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42951.54</v>
      </c>
      <c r="M20" s="36">
        <v>17752.449112000002</v>
      </c>
      <c r="P20" s="23" t="s">
        <v>85</v>
      </c>
      <c r="Q20" s="23" t="s">
        <v>86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95</v>
      </c>
      <c r="W20" s="78">
        <v>29.178999999999995</v>
      </c>
      <c r="Z20" s="23">
        <v>1</v>
      </c>
      <c r="AA20" s="99">
        <v>1</v>
      </c>
      <c r="AB20" s="78">
        <v>1138</v>
      </c>
      <c r="AC20" s="78">
        <v>5274.449112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84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73</v>
      </c>
      <c r="K21" s="35">
        <v>1</v>
      </c>
      <c r="L21" s="36">
        <v>42951.54</v>
      </c>
      <c r="M21" s="36">
        <v>6412.449112</v>
      </c>
      <c r="P21" s="23" t="s">
        <v>85</v>
      </c>
      <c r="Q21" s="23" t="s">
        <v>86</v>
      </c>
      <c r="R21" s="23" t="s">
        <v>76</v>
      </c>
      <c r="S21" s="23" t="s">
        <v>87</v>
      </c>
      <c r="T21" s="23" t="s">
        <v>78</v>
      </c>
      <c r="U21" s="23" t="s">
        <v>79</v>
      </c>
      <c r="V21" s="23" t="s">
        <v>95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84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73</v>
      </c>
      <c r="K22" s="35">
        <v>1</v>
      </c>
      <c r="L22" s="36">
        <v>42951.54</v>
      </c>
      <c r="M22" s="36">
        <v>6412.449112</v>
      </c>
      <c r="P22" s="23" t="s">
        <v>85</v>
      </c>
      <c r="Q22" s="23" t="s">
        <v>86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95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0</v>
      </c>
      <c r="AE22" s="78">
        <v>0</v>
      </c>
    </row>
    <row r="23" spans="1:31" ht="12.75">
      <c r="A23" s="23">
        <v>110</v>
      </c>
      <c r="B23" s="23">
        <v>1000</v>
      </c>
      <c r="C23" s="30" t="s">
        <v>84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73</v>
      </c>
      <c r="K23" s="35">
        <v>1</v>
      </c>
      <c r="L23" s="36">
        <v>42951.54</v>
      </c>
      <c r="M23" s="36">
        <v>17752.449112000002</v>
      </c>
      <c r="P23" s="23" t="s">
        <v>85</v>
      </c>
      <c r="Q23" s="23" t="s">
        <v>86</v>
      </c>
      <c r="R23" s="23" t="s">
        <v>76</v>
      </c>
      <c r="S23" s="23" t="s">
        <v>87</v>
      </c>
      <c r="T23" s="23" t="s">
        <v>78</v>
      </c>
      <c r="U23" s="23" t="s">
        <v>79</v>
      </c>
      <c r="V23" s="23" t="s">
        <v>95</v>
      </c>
      <c r="W23" s="78">
        <v>29.178999999999995</v>
      </c>
      <c r="Z23" s="23">
        <v>1</v>
      </c>
      <c r="AA23" s="99">
        <v>1</v>
      </c>
      <c r="AB23" s="78">
        <v>1138</v>
      </c>
      <c r="AC23" s="78">
        <v>5274.449112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84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73</v>
      </c>
      <c r="K24" s="35">
        <v>1</v>
      </c>
      <c r="L24" s="36">
        <v>42951.54</v>
      </c>
      <c r="M24" s="36">
        <v>19900.449112000002</v>
      </c>
      <c r="P24" s="23" t="s">
        <v>85</v>
      </c>
      <c r="Q24" s="23" t="s">
        <v>86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95</v>
      </c>
      <c r="W24" s="78">
        <v>29.178999999999995</v>
      </c>
      <c r="Z24" s="23">
        <v>1</v>
      </c>
      <c r="AA24" s="99">
        <v>1</v>
      </c>
      <c r="AB24" s="78">
        <v>3286</v>
      </c>
      <c r="AC24" s="78">
        <v>5274.449112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84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73</v>
      </c>
      <c r="K25" s="35">
        <v>1</v>
      </c>
      <c r="L25" s="36">
        <v>42951.54</v>
      </c>
      <c r="M25" s="36">
        <v>17752.449112000002</v>
      </c>
      <c r="P25" s="23" t="s">
        <v>85</v>
      </c>
      <c r="Q25" s="23" t="s">
        <v>86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96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84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73</v>
      </c>
      <c r="K26" s="35">
        <v>1</v>
      </c>
      <c r="L26" s="36">
        <v>42951.54</v>
      </c>
      <c r="M26" s="36">
        <v>17752.449112000002</v>
      </c>
      <c r="P26" s="23" t="s">
        <v>85</v>
      </c>
      <c r="Q26" s="23" t="s">
        <v>86</v>
      </c>
      <c r="R26" s="23" t="s">
        <v>76</v>
      </c>
      <c r="S26" s="23" t="s">
        <v>87</v>
      </c>
      <c r="T26" s="23" t="s">
        <v>78</v>
      </c>
      <c r="U26" s="23" t="s">
        <v>79</v>
      </c>
      <c r="V26" s="23" t="s">
        <v>96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84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73</v>
      </c>
      <c r="K27" s="35">
        <v>1</v>
      </c>
      <c r="L27" s="36">
        <v>49854.5</v>
      </c>
      <c r="M27" s="36">
        <v>18783.1326</v>
      </c>
      <c r="P27" s="23" t="s">
        <v>85</v>
      </c>
      <c r="Q27" s="23" t="s">
        <v>86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97</v>
      </c>
      <c r="W27" s="78">
        <v>33.8685</v>
      </c>
      <c r="Z27" s="23">
        <v>1</v>
      </c>
      <c r="AA27" s="99">
        <v>1</v>
      </c>
      <c r="AB27" s="78">
        <v>1321</v>
      </c>
      <c r="AC27" s="78">
        <v>6122.1326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84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73</v>
      </c>
      <c r="K28" s="35">
        <v>1</v>
      </c>
      <c r="L28" s="36">
        <v>52935.02</v>
      </c>
      <c r="M28" s="36">
        <v>19243.420456</v>
      </c>
      <c r="P28" s="23" t="s">
        <v>85</v>
      </c>
      <c r="Q28" s="23" t="s">
        <v>86</v>
      </c>
      <c r="R28" s="23" t="s">
        <v>76</v>
      </c>
      <c r="S28" s="23" t="s">
        <v>98</v>
      </c>
      <c r="T28" s="23" t="s">
        <v>78</v>
      </c>
      <c r="U28" s="23" t="s">
        <v>79</v>
      </c>
      <c r="V28" s="23" t="s">
        <v>99</v>
      </c>
      <c r="W28" s="78">
        <v>35.9613</v>
      </c>
      <c r="Z28" s="23">
        <v>1</v>
      </c>
      <c r="AA28" s="99">
        <v>1</v>
      </c>
      <c r="AB28" s="78">
        <v>1403</v>
      </c>
      <c r="AC28" s="78">
        <v>6500.420456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84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73</v>
      </c>
      <c r="K29" s="35">
        <v>1</v>
      </c>
      <c r="L29" s="36">
        <v>52935.02</v>
      </c>
      <c r="M29" s="36">
        <v>19243.420456</v>
      </c>
      <c r="P29" s="23" t="s">
        <v>85</v>
      </c>
      <c r="Q29" s="23" t="s">
        <v>86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99</v>
      </c>
      <c r="W29" s="78">
        <v>35.9613</v>
      </c>
      <c r="Z29" s="23">
        <v>1</v>
      </c>
      <c r="AA29" s="99">
        <v>1</v>
      </c>
      <c r="AB29" s="78">
        <v>1403</v>
      </c>
      <c r="AC29" s="78">
        <v>6500.420456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84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73</v>
      </c>
      <c r="K30" s="35">
        <v>1</v>
      </c>
      <c r="L30" s="36">
        <v>54537.6</v>
      </c>
      <c r="M30" s="36">
        <v>19482.21728</v>
      </c>
      <c r="P30" s="23" t="s">
        <v>85</v>
      </c>
      <c r="Q30" s="23" t="s">
        <v>86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100</v>
      </c>
      <c r="W30" s="78">
        <v>37.05</v>
      </c>
      <c r="Z30" s="23">
        <v>1</v>
      </c>
      <c r="AA30" s="99">
        <v>1</v>
      </c>
      <c r="AB30" s="78">
        <v>1445</v>
      </c>
      <c r="AC30" s="78">
        <v>6697.21728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84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73</v>
      </c>
      <c r="K31" s="35">
        <v>1</v>
      </c>
      <c r="L31" s="36">
        <v>63323.3</v>
      </c>
      <c r="M31" s="36">
        <v>20794.10124</v>
      </c>
      <c r="P31" s="23" t="s">
        <v>85</v>
      </c>
      <c r="Q31" s="23" t="s">
        <v>86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101</v>
      </c>
      <c r="W31" s="78">
        <v>43.0185</v>
      </c>
      <c r="Z31" s="23">
        <v>1</v>
      </c>
      <c r="AA31" s="99">
        <v>1</v>
      </c>
      <c r="AB31" s="78">
        <v>1678</v>
      </c>
      <c r="AC31" s="78">
        <v>7776.101240000001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84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73</v>
      </c>
      <c r="K32" s="35">
        <v>1</v>
      </c>
      <c r="L32" s="36">
        <v>64589.94</v>
      </c>
      <c r="M32" s="36">
        <v>20983.644632</v>
      </c>
      <c r="P32" s="23" t="s">
        <v>85</v>
      </c>
      <c r="Q32" s="23" t="s">
        <v>86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102</v>
      </c>
      <c r="W32" s="78">
        <v>43.879</v>
      </c>
      <c r="Z32" s="23">
        <v>1</v>
      </c>
      <c r="AA32" s="99">
        <v>1</v>
      </c>
      <c r="AB32" s="78">
        <v>1712</v>
      </c>
      <c r="AC32" s="78">
        <v>7931.6446320000005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84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73</v>
      </c>
      <c r="K33" s="35">
        <v>1</v>
      </c>
      <c r="L33" s="36">
        <v>65856.57</v>
      </c>
      <c r="M33" s="36">
        <v>21172.186796</v>
      </c>
      <c r="P33" s="23" t="s">
        <v>85</v>
      </c>
      <c r="Q33" s="23" t="s">
        <v>86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103</v>
      </c>
      <c r="W33" s="78">
        <v>44.7395</v>
      </c>
      <c r="Z33" s="23">
        <v>1</v>
      </c>
      <c r="AA33" s="99">
        <v>1</v>
      </c>
      <c r="AB33" s="78">
        <v>1745</v>
      </c>
      <c r="AC33" s="78">
        <v>8087.186796000001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84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73</v>
      </c>
      <c r="K34" s="35">
        <v>1</v>
      </c>
      <c r="L34" s="36">
        <v>54537.6</v>
      </c>
      <c r="M34" s="36">
        <v>19482.21728</v>
      </c>
      <c r="P34" s="23" t="s">
        <v>85</v>
      </c>
      <c r="Q34" s="23" t="s">
        <v>86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104</v>
      </c>
      <c r="W34" s="78">
        <v>37.05</v>
      </c>
      <c r="Z34" s="23">
        <v>1</v>
      </c>
      <c r="AA34" s="99">
        <v>1</v>
      </c>
      <c r="AB34" s="78">
        <v>1445</v>
      </c>
      <c r="AC34" s="78">
        <v>6697.21728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89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73</v>
      </c>
      <c r="K35" s="35">
        <v>1</v>
      </c>
      <c r="L35" s="36">
        <v>61452.44</v>
      </c>
      <c r="M35" s="36">
        <v>20514.359632</v>
      </c>
      <c r="P35" s="23" t="s">
        <v>90</v>
      </c>
      <c r="Q35" s="23" t="s">
        <v>91</v>
      </c>
      <c r="R35" s="23" t="s">
        <v>76</v>
      </c>
      <c r="S35" s="23" t="s">
        <v>77</v>
      </c>
      <c r="T35" s="23" t="s">
        <v>105</v>
      </c>
      <c r="U35" s="23" t="s">
        <v>79</v>
      </c>
      <c r="V35" s="23" t="s">
        <v>106</v>
      </c>
      <c r="W35" s="78">
        <v>41.747600000000006</v>
      </c>
      <c r="Z35" s="23">
        <v>1</v>
      </c>
      <c r="AA35" s="99">
        <v>1</v>
      </c>
      <c r="AB35" s="78">
        <v>1628</v>
      </c>
      <c r="AC35" s="78">
        <v>7546.359632000001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84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73</v>
      </c>
      <c r="K36" s="35">
        <v>1</v>
      </c>
      <c r="L36" s="36">
        <v>67216.98</v>
      </c>
      <c r="M36" s="36">
        <v>21375.245144</v>
      </c>
      <c r="P36" s="23" t="s">
        <v>85</v>
      </c>
      <c r="Q36" s="23" t="s">
        <v>86</v>
      </c>
      <c r="R36" s="23" t="s">
        <v>76</v>
      </c>
      <c r="S36" s="23" t="s">
        <v>87</v>
      </c>
      <c r="T36" s="23" t="s">
        <v>78</v>
      </c>
      <c r="U36" s="23" t="s">
        <v>79</v>
      </c>
      <c r="V36" s="23" t="s">
        <v>107</v>
      </c>
      <c r="W36" s="78">
        <v>45.6637</v>
      </c>
      <c r="Z36" s="23">
        <v>1</v>
      </c>
      <c r="AA36" s="99">
        <v>1</v>
      </c>
      <c r="AB36" s="78">
        <v>1781</v>
      </c>
      <c r="AC36" s="78">
        <v>8254.245144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84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73</v>
      </c>
      <c r="K37" s="35">
        <v>1</v>
      </c>
      <c r="L37" s="36">
        <v>69250.48</v>
      </c>
      <c r="M37" s="36">
        <v>10338.958944</v>
      </c>
      <c r="P37" s="23" t="s">
        <v>85</v>
      </c>
      <c r="Q37" s="23" t="s">
        <v>86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108</v>
      </c>
      <c r="W37" s="78">
        <v>47.0452</v>
      </c>
      <c r="Z37" s="23">
        <v>1</v>
      </c>
      <c r="AA37" s="99">
        <v>1</v>
      </c>
      <c r="AB37" s="78">
        <v>1835</v>
      </c>
      <c r="AC37" s="78">
        <v>8503.958944</v>
      </c>
      <c r="AD37" s="78">
        <v>0</v>
      </c>
      <c r="AE37" s="78">
        <v>0</v>
      </c>
    </row>
    <row r="38" spans="1:31" ht="12.75">
      <c r="A38" s="23">
        <v>110</v>
      </c>
      <c r="B38" s="23">
        <v>1000</v>
      </c>
      <c r="C38" s="30" t="s">
        <v>84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73</v>
      </c>
      <c r="K38" s="35">
        <v>1</v>
      </c>
      <c r="L38" s="36">
        <v>70633.45</v>
      </c>
      <c r="M38" s="36">
        <v>21885.78766</v>
      </c>
      <c r="P38" s="23" t="s">
        <v>85</v>
      </c>
      <c r="Q38" s="23" t="s">
        <v>86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109</v>
      </c>
      <c r="W38" s="78">
        <v>47.9847</v>
      </c>
      <c r="Z38" s="23">
        <v>1</v>
      </c>
      <c r="AA38" s="99">
        <v>1</v>
      </c>
      <c r="AB38" s="78">
        <v>1872</v>
      </c>
      <c r="AC38" s="78">
        <v>8673.78766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110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73</v>
      </c>
      <c r="K39" s="35">
        <v>1</v>
      </c>
      <c r="L39" s="36">
        <v>70633.45</v>
      </c>
      <c r="M39" s="36">
        <v>21885.78766</v>
      </c>
      <c r="P39" s="23" t="s">
        <v>111</v>
      </c>
      <c r="Q39" s="23" t="s">
        <v>112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113</v>
      </c>
      <c r="W39" s="78">
        <v>47.9847</v>
      </c>
      <c r="Z39" s="23">
        <v>1</v>
      </c>
      <c r="AA39" s="99">
        <v>1</v>
      </c>
      <c r="AB39" s="78">
        <v>1872</v>
      </c>
      <c r="AC39" s="78">
        <v>8673.78766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84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73</v>
      </c>
      <c r="K40" s="35">
        <v>1</v>
      </c>
      <c r="L40" s="36">
        <v>73399.38</v>
      </c>
      <c r="M40" s="36">
        <v>22298.443864</v>
      </c>
      <c r="P40" s="23" t="s">
        <v>85</v>
      </c>
      <c r="Q40" s="23" t="s">
        <v>86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114</v>
      </c>
      <c r="W40" s="78">
        <v>49.8637</v>
      </c>
      <c r="Z40" s="23">
        <v>1</v>
      </c>
      <c r="AA40" s="99">
        <v>1</v>
      </c>
      <c r="AB40" s="78">
        <v>1945</v>
      </c>
      <c r="AC40" s="78">
        <v>9013.443864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84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73</v>
      </c>
      <c r="K41" s="35">
        <v>1</v>
      </c>
      <c r="L41" s="36">
        <v>73399.38</v>
      </c>
      <c r="M41" s="36">
        <v>22298.443864</v>
      </c>
      <c r="P41" s="23" t="s">
        <v>85</v>
      </c>
      <c r="Q41" s="23" t="s">
        <v>86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114</v>
      </c>
      <c r="W41" s="78">
        <v>49.8637</v>
      </c>
      <c r="Z41" s="23">
        <v>1</v>
      </c>
      <c r="AA41" s="99">
        <v>1</v>
      </c>
      <c r="AB41" s="78">
        <v>1945</v>
      </c>
      <c r="AC41" s="78">
        <v>9013.443864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84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73</v>
      </c>
      <c r="K42" s="35">
        <v>1</v>
      </c>
      <c r="L42" s="36">
        <v>73433.81</v>
      </c>
      <c r="M42" s="36">
        <v>22303.671867999998</v>
      </c>
      <c r="P42" s="23" t="s">
        <v>85</v>
      </c>
      <c r="Q42" s="23" t="s">
        <v>86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115</v>
      </c>
      <c r="W42" s="78">
        <v>49.887100000000004</v>
      </c>
      <c r="Z42" s="23">
        <v>1</v>
      </c>
      <c r="AA42" s="99">
        <v>1</v>
      </c>
      <c r="AB42" s="78">
        <v>1946</v>
      </c>
      <c r="AC42" s="78">
        <v>9017.671868</v>
      </c>
      <c r="AD42" s="78">
        <v>11340</v>
      </c>
      <c r="AE42" s="78">
        <v>0</v>
      </c>
    </row>
    <row r="43" ht="12.75">
      <c r="A43" s="105" t="s">
        <v>117</v>
      </c>
    </row>
    <row r="44" spans="1:31" ht="12.75">
      <c r="A44" s="23">
        <v>130</v>
      </c>
      <c r="B44" s="23">
        <v>2400</v>
      </c>
      <c r="C44" s="30" t="s">
        <v>118</v>
      </c>
      <c r="D44" s="31" t="s">
        <v>67</v>
      </c>
      <c r="E44" s="32" t="s">
        <v>119</v>
      </c>
      <c r="F44" s="32" t="s">
        <v>69</v>
      </c>
      <c r="G44" s="32" t="s">
        <v>70</v>
      </c>
      <c r="H44" s="33" t="s">
        <v>120</v>
      </c>
      <c r="I44" s="31" t="s">
        <v>72</v>
      </c>
      <c r="J44" s="34" t="s">
        <v>121</v>
      </c>
      <c r="K44" s="35">
        <v>0.5</v>
      </c>
      <c r="L44" s="36">
        <v>49486.35</v>
      </c>
      <c r="M44" s="36">
        <v>13057.923780000001</v>
      </c>
      <c r="P44" s="23" t="s">
        <v>122</v>
      </c>
      <c r="Q44" s="23" t="s">
        <v>123</v>
      </c>
      <c r="R44" s="23" t="s">
        <v>76</v>
      </c>
      <c r="S44" s="23" t="s">
        <v>77</v>
      </c>
      <c r="T44" s="23" t="s">
        <v>124</v>
      </c>
      <c r="U44" s="23" t="s">
        <v>79</v>
      </c>
      <c r="V44" s="23" t="s">
        <v>125</v>
      </c>
      <c r="W44" s="78">
        <v>52.2008</v>
      </c>
      <c r="Z44" s="23">
        <v>0.5</v>
      </c>
      <c r="AA44" s="99">
        <v>0.5</v>
      </c>
      <c r="AB44" s="78">
        <v>1311</v>
      </c>
      <c r="AC44" s="78">
        <v>6076.92378</v>
      </c>
      <c r="AD44" s="78">
        <v>5670</v>
      </c>
      <c r="AE44" s="78">
        <v>0</v>
      </c>
    </row>
    <row r="45" ht="12.75">
      <c r="A45" s="105" t="s">
        <v>128</v>
      </c>
    </row>
    <row r="46" spans="1:31" ht="12.75">
      <c r="A46" s="23">
        <v>140</v>
      </c>
      <c r="B46" s="23">
        <v>1000</v>
      </c>
      <c r="C46" s="30" t="s">
        <v>129</v>
      </c>
      <c r="D46" s="31" t="s">
        <v>67</v>
      </c>
      <c r="E46" s="32" t="s">
        <v>68</v>
      </c>
      <c r="F46" s="32" t="s">
        <v>130</v>
      </c>
      <c r="G46" s="32" t="s">
        <v>131</v>
      </c>
      <c r="H46" s="33" t="s">
        <v>71</v>
      </c>
      <c r="I46" s="31" t="s">
        <v>72</v>
      </c>
      <c r="J46" s="34" t="s">
        <v>73</v>
      </c>
      <c r="K46" s="35">
        <v>1</v>
      </c>
      <c r="L46" s="36">
        <v>20950.72</v>
      </c>
      <c r="M46" s="36">
        <v>10282.148416</v>
      </c>
      <c r="P46" s="23" t="s">
        <v>132</v>
      </c>
      <c r="Q46" s="23" t="s">
        <v>133</v>
      </c>
      <c r="R46" s="23" t="s">
        <v>76</v>
      </c>
      <c r="S46" s="23" t="s">
        <v>77</v>
      </c>
      <c r="T46" s="23" t="s">
        <v>134</v>
      </c>
      <c r="U46" s="23" t="s">
        <v>79</v>
      </c>
      <c r="V46" s="23" t="s">
        <v>135</v>
      </c>
      <c r="W46" s="78">
        <v>14.3106</v>
      </c>
      <c r="Z46" s="23">
        <v>1</v>
      </c>
      <c r="AA46" s="99">
        <v>1</v>
      </c>
      <c r="AB46" s="78">
        <v>555</v>
      </c>
      <c r="AC46" s="78">
        <v>2572.7484160000004</v>
      </c>
      <c r="AD46" s="78">
        <v>0</v>
      </c>
      <c r="AE46" s="78">
        <v>7154.4</v>
      </c>
    </row>
    <row r="47" spans="1:31" ht="12.75">
      <c r="A47" s="23">
        <v>140</v>
      </c>
      <c r="B47" s="23">
        <v>1000</v>
      </c>
      <c r="C47" s="30" t="s">
        <v>136</v>
      </c>
      <c r="D47" s="31" t="s">
        <v>67</v>
      </c>
      <c r="E47" s="32" t="s">
        <v>68</v>
      </c>
      <c r="F47" s="32" t="s">
        <v>130</v>
      </c>
      <c r="G47" s="32" t="s">
        <v>131</v>
      </c>
      <c r="H47" s="33" t="s">
        <v>71</v>
      </c>
      <c r="I47" s="31" t="s">
        <v>72</v>
      </c>
      <c r="J47" s="34" t="s">
        <v>73</v>
      </c>
      <c r="K47" s="35">
        <v>1</v>
      </c>
      <c r="L47" s="36">
        <v>20950.72</v>
      </c>
      <c r="M47" s="36">
        <v>3127.7484160000004</v>
      </c>
      <c r="P47" s="23" t="s">
        <v>137</v>
      </c>
      <c r="Q47" s="23" t="s">
        <v>138</v>
      </c>
      <c r="R47" s="23" t="s">
        <v>76</v>
      </c>
      <c r="S47" s="23" t="s">
        <v>77</v>
      </c>
      <c r="T47" s="23" t="s">
        <v>134</v>
      </c>
      <c r="U47" s="23" t="s">
        <v>79</v>
      </c>
      <c r="V47" s="23" t="s">
        <v>135</v>
      </c>
      <c r="W47" s="78">
        <v>14.3106</v>
      </c>
      <c r="Z47" s="23">
        <v>1</v>
      </c>
      <c r="AA47" s="99">
        <v>1</v>
      </c>
      <c r="AB47" s="78">
        <v>555</v>
      </c>
      <c r="AC47" s="78">
        <v>2572.7484160000004</v>
      </c>
      <c r="AD47" s="78">
        <v>0</v>
      </c>
      <c r="AE47" s="78">
        <v>0</v>
      </c>
    </row>
    <row r="48" spans="1:31" ht="12.75">
      <c r="A48" s="23">
        <v>140</v>
      </c>
      <c r="B48" s="23">
        <v>1000</v>
      </c>
      <c r="C48" s="30" t="s">
        <v>136</v>
      </c>
      <c r="D48" s="31" t="s">
        <v>67</v>
      </c>
      <c r="E48" s="32" t="s">
        <v>68</v>
      </c>
      <c r="F48" s="32" t="s">
        <v>130</v>
      </c>
      <c r="G48" s="32" t="s">
        <v>131</v>
      </c>
      <c r="H48" s="33" t="s">
        <v>71</v>
      </c>
      <c r="I48" s="31" t="s">
        <v>72</v>
      </c>
      <c r="J48" s="34" t="s">
        <v>73</v>
      </c>
      <c r="K48" s="35">
        <v>1</v>
      </c>
      <c r="L48" s="36">
        <v>21908.17</v>
      </c>
      <c r="M48" s="36">
        <v>3271.323276</v>
      </c>
      <c r="P48" s="23" t="s">
        <v>137</v>
      </c>
      <c r="Q48" s="23" t="s">
        <v>138</v>
      </c>
      <c r="R48" s="23" t="s">
        <v>76</v>
      </c>
      <c r="S48" s="23" t="s">
        <v>87</v>
      </c>
      <c r="T48" s="23" t="s">
        <v>134</v>
      </c>
      <c r="U48" s="23" t="s">
        <v>79</v>
      </c>
      <c r="V48" s="23" t="s">
        <v>139</v>
      </c>
      <c r="W48" s="78">
        <v>14.9646</v>
      </c>
      <c r="Z48" s="23">
        <v>1</v>
      </c>
      <c r="AA48" s="99">
        <v>1</v>
      </c>
      <c r="AB48" s="78">
        <v>581</v>
      </c>
      <c r="AC48" s="78">
        <v>2690.323276</v>
      </c>
      <c r="AD48" s="78">
        <v>0</v>
      </c>
      <c r="AE48" s="78">
        <v>0</v>
      </c>
    </row>
    <row r="49" spans="1:31" ht="12.75">
      <c r="A49" s="23">
        <v>140</v>
      </c>
      <c r="B49" s="23">
        <v>1000</v>
      </c>
      <c r="C49" s="30" t="s">
        <v>140</v>
      </c>
      <c r="D49" s="31" t="s">
        <v>67</v>
      </c>
      <c r="E49" s="32" t="s">
        <v>68</v>
      </c>
      <c r="F49" s="32" t="s">
        <v>130</v>
      </c>
      <c r="G49" s="32" t="s">
        <v>131</v>
      </c>
      <c r="H49" s="33" t="s">
        <v>71</v>
      </c>
      <c r="I49" s="31" t="s">
        <v>72</v>
      </c>
      <c r="J49" s="34" t="s">
        <v>73</v>
      </c>
      <c r="K49" s="35">
        <v>1</v>
      </c>
      <c r="L49" s="36">
        <v>26695.75</v>
      </c>
      <c r="M49" s="36">
        <v>11139.6381</v>
      </c>
      <c r="P49" s="23" t="s">
        <v>141</v>
      </c>
      <c r="Q49" s="23" t="s">
        <v>142</v>
      </c>
      <c r="R49" s="23" t="s">
        <v>76</v>
      </c>
      <c r="S49" s="23" t="s">
        <v>77</v>
      </c>
      <c r="T49" s="23" t="s">
        <v>134</v>
      </c>
      <c r="U49" s="23" t="s">
        <v>79</v>
      </c>
      <c r="V49" s="23" t="s">
        <v>143</v>
      </c>
      <c r="W49" s="78">
        <v>18.2348</v>
      </c>
      <c r="Z49" s="23">
        <v>1</v>
      </c>
      <c r="AA49" s="99">
        <v>1</v>
      </c>
      <c r="AB49" s="78">
        <v>707</v>
      </c>
      <c r="AC49" s="78">
        <v>3278.2381</v>
      </c>
      <c r="AD49" s="78">
        <v>0</v>
      </c>
      <c r="AE49" s="78">
        <v>7154.4</v>
      </c>
    </row>
    <row r="50" spans="1:31" ht="12.75">
      <c r="A50" s="23">
        <v>140</v>
      </c>
      <c r="B50" s="23">
        <v>1000</v>
      </c>
      <c r="C50" s="30" t="s">
        <v>140</v>
      </c>
      <c r="D50" s="31" t="s">
        <v>67</v>
      </c>
      <c r="E50" s="32" t="s">
        <v>68</v>
      </c>
      <c r="F50" s="32" t="s">
        <v>130</v>
      </c>
      <c r="G50" s="32" t="s">
        <v>131</v>
      </c>
      <c r="H50" s="33" t="s">
        <v>71</v>
      </c>
      <c r="I50" s="31" t="s">
        <v>72</v>
      </c>
      <c r="J50" s="34" t="s">
        <v>73</v>
      </c>
      <c r="K50" s="35">
        <v>1</v>
      </c>
      <c r="L50" s="36">
        <v>28131.93</v>
      </c>
      <c r="M50" s="36">
        <v>11354.001004</v>
      </c>
      <c r="P50" s="23" t="s">
        <v>141</v>
      </c>
      <c r="Q50" s="23" t="s">
        <v>142</v>
      </c>
      <c r="R50" s="23" t="s">
        <v>76</v>
      </c>
      <c r="S50" s="23" t="s">
        <v>77</v>
      </c>
      <c r="T50" s="23" t="s">
        <v>134</v>
      </c>
      <c r="U50" s="23" t="s">
        <v>79</v>
      </c>
      <c r="V50" s="23" t="s">
        <v>144</v>
      </c>
      <c r="W50" s="78">
        <v>19.2158</v>
      </c>
      <c r="Z50" s="23">
        <v>1</v>
      </c>
      <c r="AA50" s="99">
        <v>1</v>
      </c>
      <c r="AB50" s="78">
        <v>745</v>
      </c>
      <c r="AC50" s="78">
        <v>3454.601004</v>
      </c>
      <c r="AD50" s="78">
        <v>0</v>
      </c>
      <c r="AE50" s="78">
        <v>7154.4</v>
      </c>
    </row>
    <row r="51" spans="1:31" ht="12.75">
      <c r="A51" s="23">
        <v>140</v>
      </c>
      <c r="B51" s="23">
        <v>1000</v>
      </c>
      <c r="C51" s="30" t="s">
        <v>140</v>
      </c>
      <c r="D51" s="31" t="s">
        <v>67</v>
      </c>
      <c r="E51" s="32" t="s">
        <v>68</v>
      </c>
      <c r="F51" s="32" t="s">
        <v>130</v>
      </c>
      <c r="G51" s="32" t="s">
        <v>131</v>
      </c>
      <c r="H51" s="33" t="s">
        <v>71</v>
      </c>
      <c r="I51" s="31" t="s">
        <v>72</v>
      </c>
      <c r="J51" s="34" t="s">
        <v>73</v>
      </c>
      <c r="K51" s="35">
        <v>1</v>
      </c>
      <c r="L51" s="36">
        <v>28131.93</v>
      </c>
      <c r="M51" s="36">
        <v>11354.001004</v>
      </c>
      <c r="P51" s="23" t="s">
        <v>141</v>
      </c>
      <c r="Q51" s="23" t="s">
        <v>142</v>
      </c>
      <c r="R51" s="23" t="s">
        <v>76</v>
      </c>
      <c r="S51" s="23" t="s">
        <v>77</v>
      </c>
      <c r="T51" s="23" t="s">
        <v>134</v>
      </c>
      <c r="U51" s="23" t="s">
        <v>79</v>
      </c>
      <c r="V51" s="23" t="s">
        <v>144</v>
      </c>
      <c r="W51" s="78">
        <v>19.2158</v>
      </c>
      <c r="Z51" s="23">
        <v>1</v>
      </c>
      <c r="AA51" s="99">
        <v>1</v>
      </c>
      <c r="AB51" s="78">
        <v>745</v>
      </c>
      <c r="AC51" s="78">
        <v>3454.601004</v>
      </c>
      <c r="AD51" s="78">
        <v>0</v>
      </c>
      <c r="AE51" s="78">
        <v>7154.4</v>
      </c>
    </row>
    <row r="52" ht="12.75">
      <c r="A52" s="105" t="s">
        <v>146</v>
      </c>
    </row>
    <row r="53" spans="1:31" ht="12.75">
      <c r="A53" s="23">
        <v>142</v>
      </c>
      <c r="B53" s="23">
        <v>2100</v>
      </c>
      <c r="C53" s="30" t="s">
        <v>147</v>
      </c>
      <c r="D53" s="31" t="s">
        <v>67</v>
      </c>
      <c r="E53" s="32" t="s">
        <v>148</v>
      </c>
      <c r="F53" s="32" t="s">
        <v>87</v>
      </c>
      <c r="G53" s="32" t="s">
        <v>149</v>
      </c>
      <c r="H53" s="33" t="s">
        <v>120</v>
      </c>
      <c r="I53" s="31" t="s">
        <v>72</v>
      </c>
      <c r="J53" s="34" t="s">
        <v>121</v>
      </c>
      <c r="K53" s="35">
        <v>1</v>
      </c>
      <c r="L53" s="36">
        <v>28779.96</v>
      </c>
      <c r="M53" s="36">
        <v>11451.579087999999</v>
      </c>
      <c r="P53" s="23" t="s">
        <v>150</v>
      </c>
      <c r="Q53" s="23" t="s">
        <v>151</v>
      </c>
      <c r="R53" s="23" t="s">
        <v>76</v>
      </c>
      <c r="S53" s="23" t="s">
        <v>77</v>
      </c>
      <c r="T53" s="23" t="s">
        <v>152</v>
      </c>
      <c r="U53" s="23" t="s">
        <v>79</v>
      </c>
      <c r="V53" s="23" t="s">
        <v>153</v>
      </c>
      <c r="W53" s="78">
        <v>17.3792</v>
      </c>
      <c r="Z53" s="23">
        <v>1</v>
      </c>
      <c r="AA53" s="99">
        <v>1</v>
      </c>
      <c r="AB53" s="78">
        <v>763</v>
      </c>
      <c r="AC53" s="78">
        <v>3534.179088</v>
      </c>
      <c r="AD53" s="78">
        <v>0</v>
      </c>
      <c r="AE53" s="78">
        <v>7154.4</v>
      </c>
    </row>
    <row r="54" spans="1:31" ht="12.75">
      <c r="A54" s="23">
        <v>142</v>
      </c>
      <c r="B54" s="23">
        <v>2300</v>
      </c>
      <c r="C54" s="30" t="s">
        <v>154</v>
      </c>
      <c r="D54" s="31" t="s">
        <v>67</v>
      </c>
      <c r="E54" s="32" t="s">
        <v>155</v>
      </c>
      <c r="F54" s="32" t="s">
        <v>156</v>
      </c>
      <c r="G54" s="32" t="s">
        <v>149</v>
      </c>
      <c r="H54" s="33" t="s">
        <v>120</v>
      </c>
      <c r="I54" s="31" t="s">
        <v>72</v>
      </c>
      <c r="J54" s="34" t="s">
        <v>121</v>
      </c>
      <c r="K54" s="35">
        <v>1</v>
      </c>
      <c r="L54" s="36">
        <v>35989.19</v>
      </c>
      <c r="M54" s="36">
        <v>12527.872532000001</v>
      </c>
      <c r="P54" s="23" t="s">
        <v>157</v>
      </c>
      <c r="Q54" s="23" t="s">
        <v>158</v>
      </c>
      <c r="R54" s="23" t="s">
        <v>76</v>
      </c>
      <c r="S54" s="23" t="s">
        <v>77</v>
      </c>
      <c r="T54" s="23" t="s">
        <v>159</v>
      </c>
      <c r="U54" s="23" t="s">
        <v>79</v>
      </c>
      <c r="V54" s="23" t="s">
        <v>160</v>
      </c>
      <c r="W54" s="78">
        <v>18.9816</v>
      </c>
      <c r="Z54" s="23">
        <v>1</v>
      </c>
      <c r="AA54" s="99">
        <v>1</v>
      </c>
      <c r="AB54" s="78">
        <v>954</v>
      </c>
      <c r="AC54" s="78">
        <v>4419.472532000001</v>
      </c>
      <c r="AD54" s="78">
        <v>0</v>
      </c>
      <c r="AE54" s="78">
        <v>7154.4</v>
      </c>
    </row>
    <row r="55" spans="1:31" ht="12.75">
      <c r="A55" s="23">
        <v>142</v>
      </c>
      <c r="B55" s="23">
        <v>2400</v>
      </c>
      <c r="C55" s="30" t="s">
        <v>161</v>
      </c>
      <c r="D55" s="31" t="s">
        <v>67</v>
      </c>
      <c r="E55" s="32" t="s">
        <v>119</v>
      </c>
      <c r="F55" s="32" t="s">
        <v>162</v>
      </c>
      <c r="G55" s="32" t="s">
        <v>149</v>
      </c>
      <c r="H55" s="33" t="s">
        <v>120</v>
      </c>
      <c r="I55" s="31" t="s">
        <v>72</v>
      </c>
      <c r="J55" s="34" t="s">
        <v>121</v>
      </c>
      <c r="K55" s="35">
        <v>1</v>
      </c>
      <c r="L55" s="36">
        <v>29912.57</v>
      </c>
      <c r="M55" s="36">
        <v>11620.663596</v>
      </c>
      <c r="P55" s="23" t="s">
        <v>163</v>
      </c>
      <c r="Q55" s="23" t="s">
        <v>164</v>
      </c>
      <c r="R55" s="23" t="s">
        <v>76</v>
      </c>
      <c r="S55" s="23" t="s">
        <v>77</v>
      </c>
      <c r="T55" s="23" t="s">
        <v>159</v>
      </c>
      <c r="U55" s="23" t="s">
        <v>79</v>
      </c>
      <c r="V55" s="23" t="s">
        <v>165</v>
      </c>
      <c r="W55" s="78">
        <v>15.7767</v>
      </c>
      <c r="Z55" s="23">
        <v>1</v>
      </c>
      <c r="AA55" s="99">
        <v>1</v>
      </c>
      <c r="AB55" s="78">
        <v>793</v>
      </c>
      <c r="AC55" s="78">
        <v>3673.2635960000002</v>
      </c>
      <c r="AD55" s="78">
        <v>0</v>
      </c>
      <c r="AE55" s="78">
        <v>7154.4</v>
      </c>
    </row>
    <row r="56" ht="12.75">
      <c r="A56" s="105" t="s">
        <v>169</v>
      </c>
    </row>
    <row r="57" spans="1:31" ht="12.75">
      <c r="A57" s="23">
        <v>186</v>
      </c>
      <c r="B57" s="23">
        <v>2600</v>
      </c>
      <c r="C57" s="30" t="s">
        <v>170</v>
      </c>
      <c r="D57" s="31" t="s">
        <v>67</v>
      </c>
      <c r="E57" s="32" t="s">
        <v>171</v>
      </c>
      <c r="F57" s="32" t="s">
        <v>87</v>
      </c>
      <c r="G57" s="32" t="s">
        <v>172</v>
      </c>
      <c r="H57" s="33" t="s">
        <v>120</v>
      </c>
      <c r="I57" s="31" t="s">
        <v>72</v>
      </c>
      <c r="J57" s="34" t="s">
        <v>121</v>
      </c>
      <c r="K57" s="35">
        <v>1</v>
      </c>
      <c r="L57" s="36">
        <v>23419.37</v>
      </c>
      <c r="M57" s="36">
        <v>8946.4</v>
      </c>
      <c r="P57" s="23" t="s">
        <v>173</v>
      </c>
      <c r="Q57" s="23" t="s">
        <v>174</v>
      </c>
      <c r="R57" s="23" t="s">
        <v>76</v>
      </c>
      <c r="S57" s="23" t="s">
        <v>87</v>
      </c>
      <c r="T57" s="23" t="s">
        <v>175</v>
      </c>
      <c r="U57" s="23" t="s">
        <v>79</v>
      </c>
      <c r="V57" s="23" t="s">
        <v>176</v>
      </c>
      <c r="W57" s="78">
        <v>12.352</v>
      </c>
      <c r="Z57" s="23">
        <v>1</v>
      </c>
      <c r="AA57" s="99">
        <v>1</v>
      </c>
      <c r="AB57" s="78">
        <v>1792</v>
      </c>
      <c r="AC57" s="78">
        <v>0</v>
      </c>
      <c r="AD57" s="78">
        <v>0</v>
      </c>
      <c r="AE57" s="78">
        <v>7154.4</v>
      </c>
    </row>
    <row r="58" spans="1:31" ht="12.75">
      <c r="A58" s="23">
        <v>186</v>
      </c>
      <c r="B58" s="23">
        <v>2600</v>
      </c>
      <c r="C58" s="30" t="s">
        <v>170</v>
      </c>
      <c r="D58" s="31" t="s">
        <v>67</v>
      </c>
      <c r="E58" s="32" t="s">
        <v>171</v>
      </c>
      <c r="F58" s="32" t="s">
        <v>87</v>
      </c>
      <c r="G58" s="32" t="s">
        <v>172</v>
      </c>
      <c r="H58" s="33" t="s">
        <v>120</v>
      </c>
      <c r="I58" s="31" t="s">
        <v>72</v>
      </c>
      <c r="J58" s="34" t="s">
        <v>121</v>
      </c>
      <c r="K58" s="35">
        <v>1</v>
      </c>
      <c r="L58" s="36">
        <v>23419.37</v>
      </c>
      <c r="M58" s="36">
        <v>1792</v>
      </c>
      <c r="P58" s="23" t="s">
        <v>173</v>
      </c>
      <c r="Q58" s="23" t="s">
        <v>174</v>
      </c>
      <c r="R58" s="23" t="s">
        <v>76</v>
      </c>
      <c r="S58" s="23" t="s">
        <v>77</v>
      </c>
      <c r="T58" s="23" t="s">
        <v>175</v>
      </c>
      <c r="U58" s="23" t="s">
        <v>79</v>
      </c>
      <c r="V58" s="23" t="s">
        <v>176</v>
      </c>
      <c r="W58" s="78">
        <v>12.352</v>
      </c>
      <c r="Z58" s="23">
        <v>1</v>
      </c>
      <c r="AA58" s="99">
        <v>1</v>
      </c>
      <c r="AB58" s="78">
        <v>1792</v>
      </c>
      <c r="AC58" s="78">
        <v>0</v>
      </c>
      <c r="AD58" s="78">
        <v>0</v>
      </c>
      <c r="AE58" s="78">
        <v>0</v>
      </c>
    </row>
    <row r="59" spans="1:31" ht="12.75">
      <c r="A59" s="23">
        <v>186</v>
      </c>
      <c r="B59" s="23">
        <v>2600</v>
      </c>
      <c r="C59" s="30" t="s">
        <v>170</v>
      </c>
      <c r="D59" s="31" t="s">
        <v>67</v>
      </c>
      <c r="E59" s="32" t="s">
        <v>171</v>
      </c>
      <c r="F59" s="32" t="s">
        <v>87</v>
      </c>
      <c r="G59" s="32" t="s">
        <v>172</v>
      </c>
      <c r="H59" s="33" t="s">
        <v>120</v>
      </c>
      <c r="I59" s="31" t="s">
        <v>72</v>
      </c>
      <c r="J59" s="34" t="s">
        <v>121</v>
      </c>
      <c r="K59" s="35">
        <v>1</v>
      </c>
      <c r="L59" s="36">
        <v>23419.37</v>
      </c>
      <c r="M59" s="36">
        <v>7775.4</v>
      </c>
      <c r="P59" s="23" t="s">
        <v>173</v>
      </c>
      <c r="Q59" s="23" t="s">
        <v>174</v>
      </c>
      <c r="R59" s="23" t="s">
        <v>76</v>
      </c>
      <c r="S59" s="23" t="s">
        <v>77</v>
      </c>
      <c r="T59" s="23" t="s">
        <v>175</v>
      </c>
      <c r="U59" s="23" t="s">
        <v>79</v>
      </c>
      <c r="V59" s="23" t="s">
        <v>176</v>
      </c>
      <c r="W59" s="78">
        <v>12.352</v>
      </c>
      <c r="Z59" s="23">
        <v>1</v>
      </c>
      <c r="AA59" s="99">
        <v>1</v>
      </c>
      <c r="AB59" s="78">
        <v>621</v>
      </c>
      <c r="AC59" s="78">
        <v>0</v>
      </c>
      <c r="AD59" s="78">
        <v>0</v>
      </c>
      <c r="AE59" s="78">
        <v>7154.4</v>
      </c>
    </row>
    <row r="60" spans="1:31" ht="12.75">
      <c r="A60" s="23">
        <v>186</v>
      </c>
      <c r="B60" s="23">
        <v>2600</v>
      </c>
      <c r="C60" s="30" t="s">
        <v>177</v>
      </c>
      <c r="D60" s="31" t="s">
        <v>67</v>
      </c>
      <c r="E60" s="32" t="s">
        <v>171</v>
      </c>
      <c r="F60" s="32" t="s">
        <v>87</v>
      </c>
      <c r="G60" s="32" t="s">
        <v>172</v>
      </c>
      <c r="H60" s="33" t="s">
        <v>120</v>
      </c>
      <c r="I60" s="31" t="s">
        <v>72</v>
      </c>
      <c r="J60" s="34" t="s">
        <v>121</v>
      </c>
      <c r="K60" s="35">
        <v>1</v>
      </c>
      <c r="L60" s="36">
        <v>29968.63</v>
      </c>
      <c r="M60" s="36">
        <v>11628.547763999999</v>
      </c>
      <c r="P60" s="23" t="s">
        <v>178</v>
      </c>
      <c r="Q60" s="23" t="s">
        <v>179</v>
      </c>
      <c r="R60" s="23" t="s">
        <v>76</v>
      </c>
      <c r="S60" s="23" t="s">
        <v>87</v>
      </c>
      <c r="T60" s="23" t="s">
        <v>159</v>
      </c>
      <c r="U60" s="23" t="s">
        <v>79</v>
      </c>
      <c r="V60" s="23" t="s">
        <v>180</v>
      </c>
      <c r="W60" s="78">
        <v>15.8062</v>
      </c>
      <c r="Z60" s="23">
        <v>1</v>
      </c>
      <c r="AA60" s="99">
        <v>1</v>
      </c>
      <c r="AB60" s="78">
        <v>794</v>
      </c>
      <c r="AC60" s="78">
        <v>3680.1477640000003</v>
      </c>
      <c r="AD60" s="78">
        <v>0</v>
      </c>
      <c r="AE60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2013-06-03T15:18:47Z</dcterms:modified>
  <cp:category/>
  <cp:version/>
  <cp:contentType/>
  <cp:contentStatus/>
</cp:coreProperties>
</file>