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<sst xmlns="http://schemas.openxmlformats.org/spreadsheetml/2006/main" count="1355" uniqueCount="289">
  <si>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</si>
  <si>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</si>
  <si>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</si>
  <si>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</si>
  <si>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</si>
  <si>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</si>
  <si>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</si>
  <si>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</si>
  <si>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</si>
  <si>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</si>
  <si>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</si>
  <si>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</si>
  <si>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</si>
  <si>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</si>
  <si>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</si>
  <si>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</si>
  <si>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</si>
  <si>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</si>
  <si>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</si>
  <si>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</si>
  <si>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</si>
  <si>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</si>
  <si>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</si>
  <si>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</si>
  <si>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</si>
  <si>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</si>
  <si>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</si>
  <si>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</si>
  <si>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</si>
  <si>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</si>
  <si>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</si>
  <si>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</si>
  <si>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</si>
  <si>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</si>
  <si>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</si>
  <si>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</si>
  <si>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</si>
  <si>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</si>
  <si>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</si>
  <si>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</si>
  <si>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</si>
  <si>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</si>
  <si>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</si>
  <si>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</si>
  <si>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</si>
  <si>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</si>
  <si>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</si>
  <si>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</si>
  <si>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</si>
  <si>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</si>
  <si>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</si>
  <si>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</si>
  <si>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</si>
  <si>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</si>
  <si>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</si>
  <si>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</si>
  <si>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</si>
  <si>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</si>
  <si>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</si>
  <si>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</si>
  <si>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 xml:space="preserve">ELIZABETH ANDREWS HIGH </t>
  </si>
  <si>
    <t>PROJECT 000101 LOC 621</t>
  </si>
  <si>
    <t>Schools</t>
  </si>
  <si>
    <t>X</t>
  </si>
  <si>
    <t>TEACHERS</t>
  </si>
  <si>
    <t>TEACHERS (110)</t>
  </si>
  <si>
    <t>Teacher, Science - HS</t>
  </si>
  <si>
    <t>101</t>
  </si>
  <si>
    <t>38</t>
  </si>
  <si>
    <t>05</t>
  </si>
  <si>
    <t>00</t>
  </si>
  <si>
    <t>000101</t>
  </si>
  <si>
    <t>621</t>
  </si>
  <si>
    <t>1041</t>
  </si>
  <si>
    <t>535900</t>
  </si>
  <si>
    <t>6213E1300</t>
  </si>
  <si>
    <t>B</t>
  </si>
  <si>
    <t>01</t>
  </si>
  <si>
    <t>M08</t>
  </si>
  <si>
    <t>NORM</t>
  </si>
  <si>
    <t>E0401</t>
  </si>
  <si>
    <t>Teacher, English - HS</t>
  </si>
  <si>
    <t>531400</t>
  </si>
  <si>
    <t>6213E0400</t>
  </si>
  <si>
    <t>E0404</t>
  </si>
  <si>
    <t>E0408</t>
  </si>
  <si>
    <t>Teacher, Social Studies - HS</t>
  </si>
  <si>
    <t>536000</t>
  </si>
  <si>
    <t>6213E1400</t>
  </si>
  <si>
    <t>02</t>
  </si>
  <si>
    <t>E0409</t>
  </si>
  <si>
    <t>E0410</t>
  </si>
  <si>
    <t>Teacher, Spanish</t>
  </si>
  <si>
    <t>536100</t>
  </si>
  <si>
    <t>6213E1500</t>
  </si>
  <si>
    <t>E0412</t>
  </si>
  <si>
    <t>E0413</t>
  </si>
  <si>
    <t>E0414</t>
  </si>
  <si>
    <t>E0416</t>
  </si>
  <si>
    <t>Teacher, Mathematics - HS</t>
  </si>
  <si>
    <t>532900</t>
  </si>
  <si>
    <t>6213E1000</t>
  </si>
  <si>
    <t>E0421</t>
  </si>
  <si>
    <t>E0501</t>
  </si>
  <si>
    <t>E0502</t>
  </si>
  <si>
    <t>E0503</t>
  </si>
  <si>
    <t>E0504</t>
  </si>
  <si>
    <t>E0505</t>
  </si>
  <si>
    <t>E0506</t>
  </si>
  <si>
    <t>E0508</t>
  </si>
  <si>
    <t>E0509</t>
  </si>
  <si>
    <t>E0512</t>
  </si>
  <si>
    <t>E0514</t>
  </si>
  <si>
    <t>E0515</t>
  </si>
  <si>
    <t>E0519</t>
  </si>
  <si>
    <t>E0520</t>
  </si>
  <si>
    <t>E0521</t>
  </si>
  <si>
    <t>Teacher, Art</t>
  </si>
  <si>
    <t>530200</t>
  </si>
  <si>
    <t>6213D0100</t>
  </si>
  <si>
    <t>E0523</t>
  </si>
  <si>
    <t>E0602</t>
  </si>
  <si>
    <t>E0616</t>
  </si>
  <si>
    <t>E0620</t>
  </si>
  <si>
    <t>E0623</t>
  </si>
  <si>
    <t>E0714</t>
  </si>
  <si>
    <t>Teacher, Video Broadcast Prod.</t>
  </si>
  <si>
    <t>536400</t>
  </si>
  <si>
    <t>6213E6400</t>
  </si>
  <si>
    <t>M14</t>
  </si>
  <si>
    <t>K0405</t>
  </si>
  <si>
    <t>Extended Day-General Ed</t>
  </si>
  <si>
    <t>62199ZZ07</t>
  </si>
  <si>
    <t>S</t>
  </si>
  <si>
    <t>SUPL</t>
  </si>
  <si>
    <t>ZZ07</t>
  </si>
  <si>
    <t>Teacher, Business Ed-Comp.</t>
  </si>
  <si>
    <t>3011</t>
  </si>
  <si>
    <t>530500</t>
  </si>
  <si>
    <t>6213E2100</t>
  </si>
  <si>
    <t>E0507</t>
  </si>
  <si>
    <t>Teacher, Occ Ed-Distributive</t>
  </si>
  <si>
    <t>534200</t>
  </si>
  <si>
    <t>6213E1800</t>
  </si>
  <si>
    <t>K0614</t>
  </si>
  <si>
    <t>Teacher, Interrelated</t>
  </si>
  <si>
    <t>06</t>
  </si>
  <si>
    <t>2021</t>
  </si>
  <si>
    <t>632500</t>
  </si>
  <si>
    <t>6213N0300</t>
  </si>
  <si>
    <t>E0601</t>
  </si>
  <si>
    <t>SUBSTITUTES</t>
  </si>
  <si>
    <t>SUBSTITUTES (113)</t>
  </si>
  <si>
    <t>16</t>
  </si>
  <si>
    <t>0000</t>
  </si>
  <si>
    <t>SALARY-SUBSTITUTE INSTRUCTIONA</t>
  </si>
  <si>
    <t>101.38.89.00.000101.621.0000</t>
  </si>
  <si>
    <t>ART,MUSIC,PE PERSONNEL</t>
  </si>
  <si>
    <t>ART,MUSIC,PE PERSONNEL (118)</t>
  </si>
  <si>
    <t>Teacher, Health and Phys. Ed.</t>
  </si>
  <si>
    <t>88</t>
  </si>
  <si>
    <t>532000</t>
  </si>
  <si>
    <t>6213D0600</t>
  </si>
  <si>
    <t>PRINCIPAL</t>
  </si>
  <si>
    <t>PRINCIPAL (130)</t>
  </si>
  <si>
    <t>Principal, High School</t>
  </si>
  <si>
    <t>52</t>
  </si>
  <si>
    <t>500100</t>
  </si>
  <si>
    <t>6210A0120</t>
  </si>
  <si>
    <t>M21</t>
  </si>
  <si>
    <t>PR313</t>
  </si>
  <si>
    <t>ASSISTANT PRINCIPAL</t>
  </si>
  <si>
    <t>ASSISTANT PRINCIPAL (131)</t>
  </si>
  <si>
    <t>Assistant Principal (HS)</t>
  </si>
  <si>
    <t>81</t>
  </si>
  <si>
    <t>500650</t>
  </si>
  <si>
    <t>6210A0310</t>
  </si>
  <si>
    <t>M15</t>
  </si>
  <si>
    <t>AP215</t>
  </si>
  <si>
    <t>6210A0300</t>
  </si>
  <si>
    <t>AP220</t>
  </si>
  <si>
    <t>AIDES AND PARAPROFESSIONALS</t>
  </si>
  <si>
    <t>AIDES AND PARAPROFESSIONALS (140)</t>
  </si>
  <si>
    <t>Paraprofessional-Instructional</t>
  </si>
  <si>
    <t>07</t>
  </si>
  <si>
    <t>80</t>
  </si>
  <si>
    <t>580800</t>
  </si>
  <si>
    <t>6218E0550</t>
  </si>
  <si>
    <t>T05</t>
  </si>
  <si>
    <t>PA207</t>
  </si>
  <si>
    <t>PA219</t>
  </si>
  <si>
    <t>Paraprofessional-REP English</t>
  </si>
  <si>
    <t>2211</t>
  </si>
  <si>
    <t>581400</t>
  </si>
  <si>
    <t>6218F0100</t>
  </si>
  <si>
    <t>PA218</t>
  </si>
  <si>
    <t>Paraprofessional-Interrelated</t>
  </si>
  <si>
    <t>09</t>
  </si>
  <si>
    <t>2041</t>
  </si>
  <si>
    <t>680100</t>
  </si>
  <si>
    <t>6218O0100</t>
  </si>
  <si>
    <t>03</t>
  </si>
  <si>
    <t>PA208</t>
  </si>
  <si>
    <t>CLERICAL PERSONNEL</t>
  </si>
  <si>
    <t>CLERICAL PERSONNEL (142)</t>
  </si>
  <si>
    <t>Registrar 11 Month</t>
  </si>
  <si>
    <t>42</t>
  </si>
  <si>
    <t>82</t>
  </si>
  <si>
    <t>570700</t>
  </si>
  <si>
    <t>6217T0800</t>
  </si>
  <si>
    <t>T19</t>
  </si>
  <si>
    <t>SEC20</t>
  </si>
  <si>
    <t>Secretary I</t>
  </si>
  <si>
    <t>10</t>
  </si>
  <si>
    <t>570800</t>
  </si>
  <si>
    <t>6217T0300</t>
  </si>
  <si>
    <t>T15</t>
  </si>
  <si>
    <t>CL205</t>
  </si>
  <si>
    <t>CL215</t>
  </si>
  <si>
    <t>CL220</t>
  </si>
  <si>
    <t>Bookkeeper, 12 Month</t>
  </si>
  <si>
    <t>570200</t>
  </si>
  <si>
    <t>6217T0700</t>
  </si>
  <si>
    <t>T21</t>
  </si>
  <si>
    <t>SEC01</t>
  </si>
  <si>
    <t>Secretary 12-Month     HS</t>
  </si>
  <si>
    <t>571200</t>
  </si>
  <si>
    <t>6217T0400</t>
  </si>
  <si>
    <t>SEC17</t>
  </si>
  <si>
    <t>SEC19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</si>
  <si>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</si>
  <si>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</si>
  <si>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</si>
  <si>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</si>
  <si>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</si>
  <si>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</si>
  <si>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6211B0110</t>
  </si>
  <si>
    <t>SECONDARY COUNSELOR</t>
  </si>
  <si>
    <t>SECONDARY COUNSELOR (173)</t>
  </si>
  <si>
    <t>Counselor I</t>
  </si>
  <si>
    <t>83</t>
  </si>
  <si>
    <t>520300</t>
  </si>
  <si>
    <t>6212C0120</t>
  </si>
  <si>
    <t>H1523</t>
  </si>
  <si>
    <t>H1608</t>
  </si>
  <si>
    <t>Counselor II High School</t>
  </si>
  <si>
    <t>520400</t>
  </si>
  <si>
    <t>6212C0200</t>
  </si>
  <si>
    <t>M19</t>
  </si>
  <si>
    <t>M1620</t>
  </si>
  <si>
    <t>GRADUATION COACH</t>
  </si>
  <si>
    <t>MAINTENANCE PERSONNEL, TRANSPORTATION MECHANIC, OT</t>
  </si>
  <si>
    <t>CUSTODIAL PERSONNEL</t>
  </si>
  <si>
    <t>CUSTODIAL PERSONNEL (186)</t>
  </si>
  <si>
    <t>Custodian II 12 Month (High)</t>
  </si>
  <si>
    <t>57</t>
  </si>
  <si>
    <t>86</t>
  </si>
  <si>
    <t>560400</t>
  </si>
  <si>
    <t>6216S0300</t>
  </si>
  <si>
    <t>S21</t>
  </si>
  <si>
    <t>CL101</t>
  </si>
  <si>
    <t>CL107</t>
  </si>
  <si>
    <t>CL109</t>
  </si>
  <si>
    <t>CL112</t>
  </si>
  <si>
    <t>Custodian, Head</t>
  </si>
  <si>
    <t>560500</t>
  </si>
  <si>
    <t>6216S0100</t>
  </si>
  <si>
    <t>CL209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</si>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</sst>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2758016.11</v>
      </c>
      <c r="E8" s="67">
        <v>2657693.88</v>
      </c>
      <c r="F8" s="67">
        <v>2449186</v>
      </c>
      <c r="G8" s="67">
        <f>SUMIF(DISCRETIONARY!B11:B65536,"="&amp;SUMMARY!B8,DISCRETIONARY!$P$11:$P$65536)+SUMIF(PERSONNEL!$A$10:$A$65536,"="&amp;SUMMARY!B8,PERSONNEL!$L$10:$L$65536)</f>
        <v>2589668.340000001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113</v>
      </c>
      <c r="C9" s="65" t="s">
        <v>151</v>
      </c>
      <c r="D9" s="67">
        <v>1635</v>
      </c>
      <c r="E9" s="67">
        <v>3345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3649502.072858634</v>
      </c>
      <c r="L9" s="67">
        <v>3784245.64</v>
      </c>
      <c r="M9" s="67">
        <f>L9-K9</f>
        <v>134743.5671413662</v>
      </c>
      <c r="N9" s="104">
        <f>M9/K9</f>
        <v>0.0369210825069685</v>
      </c>
    </row>
    <row r="10" spans="1:14" ht="12.75">
      <c r="A10" s="65" t="s">
        <v>63</v>
      </c>
      <c r="B10" s="66">
        <v>118</v>
      </c>
      <c r="C10" s="65" t="s">
        <v>157</v>
      </c>
      <c r="D10" s="67">
        <v>56092.52</v>
      </c>
      <c r="E10" s="67">
        <v>56203.18</v>
      </c>
      <c r="F10" s="67">
        <v>55619</v>
      </c>
      <c r="G10" s="67">
        <f>SUMIF(DISCRETIONARY!B11:B65536,"="&amp;SUMMARY!B10,DISCRETIONARY!$P$11:$P$65536)+SUMIF(PERSONNEL!$A$10:$A$65536,"="&amp;SUMMARY!B10,PERSONNEL!$L$10:$L$65536)</f>
        <v>55619.05</v>
      </c>
      <c r="J10" s="103" t="s">
        <v>25</v>
      </c>
      <c r="K10" s="67">
        <v>1149314.5259055083</v>
      </c>
      <c r="L10" s="67">
        <v>1255128.691796</v>
      </c>
      <c r="M10" s="67">
        <f>L10-K10</f>
        <v>105814.1658904918</v>
      </c>
      <c r="N10" s="104">
        <f>M10/K10</f>
        <v>0.0920671961464371</v>
      </c>
    </row>
    <row r="11" spans="1:14" ht="12.75">
      <c r="A11" s="65" t="s">
        <v>63</v>
      </c>
      <c r="B11" s="66">
        <v>130</v>
      </c>
      <c r="C11" s="65" t="s">
        <v>163</v>
      </c>
      <c r="D11" s="67">
        <v>103386.2</v>
      </c>
      <c r="E11" s="67">
        <v>102537.6</v>
      </c>
      <c r="F11" s="67">
        <v>95445.78939733612</v>
      </c>
      <c r="G11" s="67">
        <f>SUMIF(DISCRETIONARY!B11:B65536,"="&amp;SUMMARY!B11,DISCRETIONARY!$P$11:$P$65536)+SUMIF(PERSONNEL!$A$10:$A$65536,"="&amp;SUMMARY!B11,PERSONNEL!$L$10:$L$65536)</f>
        <v>101765.6</v>
      </c>
      <c r="J11" s="103" t="s">
        <v>59</v>
      </c>
      <c r="K11" s="67">
        <v>65934</v>
      </c>
      <c r="L11" s="67">
        <v>29071</v>
      </c>
      <c r="M11" s="67">
        <f>L11-K11</f>
        <v>-36863</v>
      </c>
      <c r="N11" s="104">
        <f>M11/K11</f>
        <v>-0.5590893924227257</v>
      </c>
    </row>
    <row r="12" spans="1:7" ht="12.75">
      <c r="A12" s="65" t="s">
        <v>63</v>
      </c>
      <c r="B12" s="66">
        <v>131</v>
      </c>
      <c r="C12" s="65" t="s">
        <v>171</v>
      </c>
      <c r="D12" s="67">
        <v>266498.34</v>
      </c>
      <c r="E12" s="67">
        <v>266744.46</v>
      </c>
      <c r="F12" s="67">
        <v>221660.12617319182</v>
      </c>
      <c r="G12" s="67">
        <f>SUMIF(DISCRETIONARY!B11:B65536,"="&amp;SUMMARY!B12,DISCRETIONARY!$P$11:$P$65536)+SUMIF(PERSONNEL!$A$10:$A$65536,"="&amp;SUMMARY!B12,PERSONNEL!$L$10:$L$65536)</f>
        <v>264696.19</v>
      </c>
    </row>
    <row r="13" spans="1:7" ht="12.75">
      <c r="A13" s="65" t="s">
        <v>63</v>
      </c>
      <c r="B13" s="66">
        <v>140</v>
      </c>
      <c r="C13" s="65" t="s">
        <v>181</v>
      </c>
      <c r="D13" s="67">
        <v>129959.65</v>
      </c>
      <c r="E13" s="67">
        <v>132402.62</v>
      </c>
      <c r="F13" s="67">
        <v>-82257.38788485737</v>
      </c>
      <c r="G13" s="67">
        <f>SUMIF(DISCRETIONARY!B11:B65536,"="&amp;SUMMARY!B13,DISCRETIONARY!$P$11:$P$65536)+SUMIF(PERSONNEL!$A$10:$A$65536,"="&amp;SUMMARY!B13,PERSONNEL!$L$10:$L$65536)</f>
        <v>123424.56000000001</v>
      </c>
    </row>
    <row r="14" spans="1:7" ht="12.75">
      <c r="A14" s="65" t="s">
        <v>63</v>
      </c>
      <c r="B14" s="66">
        <v>142</v>
      </c>
      <c r="C14" s="65" t="s">
        <v>203</v>
      </c>
      <c r="D14" s="67">
        <v>266751.42</v>
      </c>
      <c r="E14" s="67">
        <v>261704.11</v>
      </c>
      <c r="F14" s="67">
        <v>262424</v>
      </c>
      <c r="G14" s="67">
        <f>SUMIF(DISCRETIONARY!B11:B65536,"="&amp;SUMMARY!B14,DISCRETIONARY!$P$11:$P$65536)+SUMIF(PERSONNEL!$A$10:$A$65536,"="&amp;SUMMARY!B14,PERSONNEL!$L$10:$L$65536)</f>
        <v>225379.80000000002</v>
      </c>
    </row>
    <row r="15" spans="1:7" ht="12.75">
      <c r="A15" s="65" t="s">
        <v>63</v>
      </c>
      <c r="B15" s="66">
        <v>165</v>
      </c>
      <c r="C15" s="65" t="s">
        <v>230</v>
      </c>
      <c r="D15" s="67">
        <v>86118.24</v>
      </c>
      <c r="E15" s="67">
        <v>74170.26</v>
      </c>
      <c r="F15" s="67">
        <v>61461.545172963524</v>
      </c>
      <c r="G15" s="67">
        <f>SUMIF(DISCRETIONARY!B11:B65536,"="&amp;SUMMARY!B15,DISCRETIONARY!$P$11:$P$65536)+SUMIF(PERSONNEL!$A$10:$A$65536,"="&amp;SUMMARY!B15,PERSONNEL!$L$10:$L$65536)</f>
        <v>73399.38</v>
      </c>
    </row>
    <row r="16" spans="1:7" ht="12.75">
      <c r="A16" s="65" t="s">
        <v>63</v>
      </c>
      <c r="B16" s="66">
        <v>173</v>
      </c>
      <c r="C16" s="65" t="s">
        <v>237</v>
      </c>
      <c r="D16" s="67">
        <v>412300.68</v>
      </c>
      <c r="E16" s="67">
        <v>413013.82</v>
      </c>
      <c r="F16" s="67">
        <v>408716</v>
      </c>
      <c r="G16" s="67">
        <f>SUMIF(DISCRETIONARY!B11:B65536,"="&amp;SUMMARY!B16,DISCRETIONARY!$P$11:$P$65536)+SUMIF(PERSONNEL!$A$10:$A$65536,"="&amp;SUMMARY!B16,PERSONNEL!$L$10:$L$65536)</f>
        <v>214222.52000000002</v>
      </c>
    </row>
    <row r="17" spans="1:7" ht="12.75">
      <c r="A17" s="65" t="s">
        <v>63</v>
      </c>
      <c r="B17" s="66">
        <v>178</v>
      </c>
      <c r="C17" s="65" t="s">
        <v>250</v>
      </c>
      <c r="D17" s="67">
        <v>74024.24</v>
      </c>
      <c r="E17" s="67">
        <v>74170.26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181</v>
      </c>
      <c r="C18" s="65" t="s">
        <v>251</v>
      </c>
      <c r="D18" s="67">
        <v>42229.9</v>
      </c>
      <c r="E18" s="67">
        <v>28719.86</v>
      </c>
      <c r="F18" s="67">
        <v>41534</v>
      </c>
      <c r="G18" s="67">
        <f>SUMIF(DISCRETIONARY!B11:B65536,"="&amp;SUMMARY!B18,DISCRETIONARY!$P$11:$P$65536)+SUMIF(PERSONNEL!$A$10:$A$65536,"="&amp;SUMMARY!B18,PERSONNEL!$L$10:$L$65536)</f>
        <v>0</v>
      </c>
    </row>
    <row r="19" spans="1:7" ht="12.75">
      <c r="A19" s="65" t="s">
        <v>63</v>
      </c>
      <c r="B19" s="66">
        <v>186</v>
      </c>
      <c r="C19" s="65" t="s">
        <v>252</v>
      </c>
      <c r="D19" s="67">
        <v>153889.18</v>
      </c>
      <c r="E19" s="67">
        <v>137820.13</v>
      </c>
      <c r="F19" s="67">
        <v>135713</v>
      </c>
      <c r="G19" s="67">
        <f>SUMIF(DISCRETIONARY!B11:B65536,"="&amp;SUMMARY!B19,DISCRETIONARY!$P$11:$P$65536)+SUMIF(PERSONNEL!$A$10:$A$65536,"="&amp;SUMMARY!B19,PERSONNEL!$L$10:$L$65536)</f>
        <v>136070.2</v>
      </c>
    </row>
    <row r="20" spans="1:7" ht="12.75">
      <c r="A20" s="65" t="s">
        <v>63</v>
      </c>
      <c r="B20" s="66">
        <v>210</v>
      </c>
      <c r="C20" s="65" t="s">
        <v>268</v>
      </c>
      <c r="D20" s="67">
        <v>686850.64</v>
      </c>
      <c r="E20" s="67">
        <v>687740.05</v>
      </c>
      <c r="F20" s="67">
        <v>633865.1989391578</v>
      </c>
      <c r="G20" s="67">
        <f>SUMIF(DISCRETIONARY!B11:B65536,"="&amp;SUMMARY!B20,DISCRETIONARY!$P$11:$P$65536)+SUMIF(PERSONNEL!$A$10:$A$65536,"="&amp;SUMMARY!B20,PERSONNEL!$L$10:$L$65536)+SUM(PERSONNEL!$AD$10:$AE$65536)</f>
        <v>701181.6000000003</v>
      </c>
    </row>
    <row r="21" spans="1:7" ht="12.75">
      <c r="A21" s="65" t="s">
        <v>63</v>
      </c>
      <c r="B21" s="66">
        <v>230</v>
      </c>
      <c r="C21" s="65" t="s">
        <v>269</v>
      </c>
      <c r="D21" s="67">
        <v>434125.83</v>
      </c>
      <c r="E21" s="67">
        <v>421215.78</v>
      </c>
      <c r="F21" s="67">
        <v>418659.37483604846</v>
      </c>
      <c r="G21" s="67">
        <f>SUMIF(DISCRETIONARY!B11:B65536,"="&amp;SUMMARY!B21,DISCRETIONARY!$P$11:$P$65536)+SUMIF(PERSONNEL!$A$10:$A$65536,"="&amp;SUMMARY!B21,PERSONNEL!$L$10:$L$65536)+SUM(PERSONNEL!$AC$10:$AC$65536)</f>
        <v>451676.0917960001</v>
      </c>
    </row>
    <row r="22" spans="1:7" ht="12.75">
      <c r="A22" s="65" t="s">
        <v>63</v>
      </c>
      <c r="B22" s="66">
        <v>290</v>
      </c>
      <c r="C22" s="65" t="s">
        <v>270</v>
      </c>
      <c r="D22" s="67">
        <v>122572.33</v>
      </c>
      <c r="E22" s="67">
        <v>121457.89</v>
      </c>
      <c r="F22" s="67">
        <v>96789.95213030235</v>
      </c>
      <c r="G22" s="67">
        <f>SUMIF(DISCRETIONARY!B11:B65536,"="&amp;SUMMARY!B22,DISCRETIONARY!$P$11:$P$65536)+SUM(DISCRETIONARY!$Q$10:$Q$65536)+SUMIF(PERSONNEL!$A$10:$A$65536,"="&amp;SUMMARY!B22,PERSONNEL!$L$10:$L$65536)+SUM(PERSONNEL!$AB$10:$AB$65536)</f>
        <v>102271</v>
      </c>
    </row>
    <row r="23" spans="1:7" ht="12.75">
      <c r="A23" s="65" t="s">
        <v>63</v>
      </c>
      <c r="B23" s="66">
        <v>580</v>
      </c>
      <c r="C23" s="65" t="s">
        <v>271</v>
      </c>
      <c r="D23" s="67">
        <v>0</v>
      </c>
      <c r="E23" s="67">
        <v>0</v>
      </c>
      <c r="F23" s="67">
        <v>1754</v>
      </c>
      <c r="G23" s="67">
        <f>SUMIF(DISCRETIONARY!B11:B65536,"="&amp;SUMMARY!B23,DISCRETIONARY!$P$11:$P$65536)+SUMIF(PERSONNEL!$A$10:$A$65536,"="&amp;SUMMARY!B23,PERSONNEL!$L$10:$L$65536)</f>
        <v>572</v>
      </c>
    </row>
    <row r="24" spans="1:7" ht="12.75">
      <c r="A24" s="65" t="s">
        <v>63</v>
      </c>
      <c r="B24" s="66">
        <v>610</v>
      </c>
      <c r="C24" s="65" t="s">
        <v>276</v>
      </c>
      <c r="D24" s="67">
        <v>38327.22</v>
      </c>
      <c r="E24" s="67">
        <v>41694.73</v>
      </c>
      <c r="F24" s="67">
        <v>47415.07</v>
      </c>
      <c r="G24" s="67">
        <f>SUMIF(DISCRETIONARY!B11:B65536,"="&amp;SUMMARY!B24,DISCRETIONARY!$P$11:$P$65536)+SUMIF(PERSONNEL!$A$10:$A$65536,"="&amp;SUMMARY!B24,PERSONNEL!$L$10:$L$65536)</f>
        <v>25695</v>
      </c>
    </row>
    <row r="25" spans="1:7" ht="12.75">
      <c r="A25" s="65" t="s">
        <v>63</v>
      </c>
      <c r="B25" s="66">
        <v>730</v>
      </c>
      <c r="C25" s="65" t="s">
        <v>283</v>
      </c>
      <c r="D25" s="67">
        <v>0</v>
      </c>
      <c r="E25" s="67">
        <v>7168</v>
      </c>
      <c r="F25" s="67">
        <v>16764.93</v>
      </c>
      <c r="G25" s="67">
        <f>SUMIF(DISCRETIONARY!B11:B65536,"="&amp;SUMMARY!B25,DISCRETIONARY!$P$11:$P$65536)+SUMIF(PERSONNEL!$A$10:$A$65536,"="&amp;SUMMARY!B25,PERSONNEL!$L$10:$L$65536)</f>
        <v>2804</v>
      </c>
    </row>
    <row r="26" ht="13.5" thickBot="1"/>
    <row r="27" spans="3:8" ht="13.5" thickBot="1">
      <c r="C27" s="108" t="s">
        <v>8</v>
      </c>
      <c r="D27" s="109">
        <f>SUM(D8:D25)</f>
        <v>5632777.5</v>
      </c>
      <c r="E27" s="110">
        <f>SUM(E8:E25)</f>
        <v>5487801.63</v>
      </c>
      <c r="F27" s="110">
        <f>SUM(F8:F25)</f>
        <v>4864750.598764142</v>
      </c>
      <c r="G27" s="111">
        <f>SUM(G8:G25)</f>
        <v>5068445.331796002</v>
      </c>
      <c r="H27" s="107">
        <f>(G27-F27)/F27</f>
        <v>0.041871567492813906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ELIZABETH ANDREWS HIGH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621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39962.22</v>
      </c>
      <c r="M9" s="55">
        <f>SUMIF($C10:$C65536,"=X",M10:M65536)</f>
        <v>52207.729999999996</v>
      </c>
      <c r="N9" s="55">
        <f>SUMIF($C10:$C65536,"=X",N10:N65536)</f>
        <v>65934</v>
      </c>
      <c r="O9" s="92">
        <f>SUMIF($C10:$C65536,"=X",O10:O65536)</f>
        <v>36240.31999999999</v>
      </c>
      <c r="P9" s="89">
        <f>SUMIF(C10:C65536,"=X",P10:P65536)+SUMIF(C10:C65536,"=X",Q10:Q65536)</f>
        <v>29071</v>
      </c>
      <c r="T9" s="93">
        <f>IF(N9=0,0,(P9-N9)/N9)</f>
        <v>-0.5590893924227257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152</v>
      </c>
      <c r="P11" s="61"/>
    </row>
    <row r="12" spans="1:19" ht="12.75" customHeight="1">
      <c r="A12" s="57">
        <v>1000</v>
      </c>
      <c r="B12" s="57">
        <v>113</v>
      </c>
      <c r="C12" s="57" t="s">
        <v>63</v>
      </c>
      <c r="D12" s="57" t="s">
        <v>67</v>
      </c>
      <c r="E12" s="58" t="s">
        <v>68</v>
      </c>
      <c r="F12" s="58" t="s">
        <v>153</v>
      </c>
      <c r="G12" s="58" t="s">
        <v>70</v>
      </c>
      <c r="H12" s="59" t="s">
        <v>71</v>
      </c>
      <c r="I12" s="57" t="s">
        <v>72</v>
      </c>
      <c r="J12" s="60" t="s">
        <v>154</v>
      </c>
      <c r="K12" s="52" t="s">
        <v>155</v>
      </c>
      <c r="L12" s="61">
        <v>1635</v>
      </c>
      <c r="M12" s="61">
        <v>3345</v>
      </c>
      <c r="N12" s="61">
        <v>0</v>
      </c>
      <c r="O12" s="61">
        <v>15</v>
      </c>
      <c r="Q12" s="61">
        <f>P12*0.0265</f>
        <v>0</v>
      </c>
      <c r="R12" s="61">
        <v>290</v>
      </c>
      <c r="S12" s="57" t="s">
        <v>156</v>
      </c>
    </row>
    <row r="13" spans="1:16" ht="12.75" customHeight="1">
      <c r="A13" s="106" t="s">
        <v>272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273</v>
      </c>
      <c r="G14" s="58" t="s">
        <v>70</v>
      </c>
      <c r="H14" s="59" t="s">
        <v>71</v>
      </c>
      <c r="I14" s="57" t="s">
        <v>72</v>
      </c>
      <c r="J14" s="60" t="s">
        <v>73</v>
      </c>
      <c r="K14" s="52" t="s">
        <v>274</v>
      </c>
      <c r="L14" s="61">
        <v>0</v>
      </c>
      <c r="M14" s="61">
        <v>0</v>
      </c>
      <c r="N14" s="61">
        <v>1754</v>
      </c>
      <c r="O14" s="61">
        <v>0</v>
      </c>
      <c r="P14" s="18">
        <v>566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273</v>
      </c>
      <c r="G15" s="58" t="s">
        <v>70</v>
      </c>
      <c r="H15" s="59" t="s">
        <v>71</v>
      </c>
      <c r="I15" s="57" t="s">
        <v>72</v>
      </c>
      <c r="J15" s="60" t="s">
        <v>147</v>
      </c>
      <c r="K15" s="52" t="s">
        <v>275</v>
      </c>
      <c r="L15" s="61">
        <v>0</v>
      </c>
      <c r="M15" s="61">
        <v>0</v>
      </c>
      <c r="N15" s="61">
        <v>0</v>
      </c>
      <c r="O15" s="61">
        <v>0</v>
      </c>
      <c r="P15" s="18">
        <v>6</v>
      </c>
    </row>
    <row r="16" spans="1:16" ht="12.75" customHeight="1">
      <c r="A16" s="106" t="s">
        <v>277</v>
      </c>
      <c r="P16" s="61"/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278</v>
      </c>
      <c r="G17" s="58" t="s">
        <v>70</v>
      </c>
      <c r="H17" s="59" t="s">
        <v>71</v>
      </c>
      <c r="I17" s="57" t="s">
        <v>72</v>
      </c>
      <c r="J17" s="60" t="s">
        <v>73</v>
      </c>
      <c r="K17" s="52" t="s">
        <v>279</v>
      </c>
      <c r="L17" s="61">
        <v>11614</v>
      </c>
      <c r="M17" s="61">
        <v>10988.41</v>
      </c>
      <c r="N17" s="61">
        <v>12385</v>
      </c>
      <c r="O17" s="61">
        <v>11292.92</v>
      </c>
      <c r="P17" s="18">
        <v>2961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278</v>
      </c>
      <c r="G18" s="58" t="s">
        <v>70</v>
      </c>
      <c r="H18" s="59" t="s">
        <v>71</v>
      </c>
      <c r="I18" s="57" t="s">
        <v>72</v>
      </c>
      <c r="J18" s="60" t="s">
        <v>147</v>
      </c>
      <c r="K18" s="52" t="s">
        <v>279</v>
      </c>
      <c r="L18" s="61">
        <v>1041</v>
      </c>
      <c r="M18" s="61">
        <v>591</v>
      </c>
      <c r="N18" s="61">
        <v>1143</v>
      </c>
      <c r="O18" s="61">
        <v>877.81</v>
      </c>
      <c r="P18" s="18">
        <v>1191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278</v>
      </c>
      <c r="G19" s="58" t="s">
        <v>77</v>
      </c>
      <c r="H19" s="59" t="s">
        <v>71</v>
      </c>
      <c r="I19" s="57" t="s">
        <v>72</v>
      </c>
      <c r="J19" s="60" t="s">
        <v>73</v>
      </c>
      <c r="K19" s="52" t="s">
        <v>280</v>
      </c>
      <c r="L19" s="61">
        <v>16723</v>
      </c>
      <c r="M19" s="61">
        <v>19007.91</v>
      </c>
      <c r="N19" s="61">
        <v>20482</v>
      </c>
      <c r="O19" s="61">
        <v>11544.83</v>
      </c>
      <c r="P19" s="18">
        <v>13398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278</v>
      </c>
      <c r="G20" s="58" t="s">
        <v>77</v>
      </c>
      <c r="H20" s="59" t="s">
        <v>71</v>
      </c>
      <c r="I20" s="57" t="s">
        <v>72</v>
      </c>
      <c r="J20" s="60" t="s">
        <v>147</v>
      </c>
      <c r="K20" s="52" t="s">
        <v>280</v>
      </c>
      <c r="L20" s="61">
        <v>158</v>
      </c>
      <c r="M20" s="61">
        <v>132</v>
      </c>
      <c r="N20" s="61">
        <v>1053.07</v>
      </c>
      <c r="O20" s="61">
        <v>1053.07</v>
      </c>
      <c r="P20" s="18">
        <v>132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278</v>
      </c>
      <c r="G21" s="58" t="s">
        <v>70</v>
      </c>
      <c r="H21" s="59" t="s">
        <v>281</v>
      </c>
      <c r="I21" s="57" t="s">
        <v>72</v>
      </c>
      <c r="J21" s="60" t="s">
        <v>234</v>
      </c>
      <c r="K21" s="52" t="s">
        <v>282</v>
      </c>
      <c r="L21" s="61">
        <v>8791.22</v>
      </c>
      <c r="M21" s="61">
        <v>10975.41</v>
      </c>
      <c r="N21" s="61">
        <v>12352</v>
      </c>
      <c r="O21" s="61">
        <v>9390.02</v>
      </c>
      <c r="P21" s="18">
        <v>8013</v>
      </c>
    </row>
    <row r="22" spans="1:16" ht="12.75" customHeight="1">
      <c r="A22" s="106" t="s">
        <v>284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285</v>
      </c>
      <c r="F23" s="58" t="s">
        <v>286</v>
      </c>
      <c r="G23" s="58" t="s">
        <v>70</v>
      </c>
      <c r="H23" s="59" t="s">
        <v>71</v>
      </c>
      <c r="I23" s="57" t="s">
        <v>72</v>
      </c>
      <c r="J23" s="60" t="s">
        <v>73</v>
      </c>
      <c r="K23" s="52" t="s">
        <v>287</v>
      </c>
      <c r="L23" s="61">
        <v>0</v>
      </c>
      <c r="M23" s="61">
        <v>4039</v>
      </c>
      <c r="N23" s="61">
        <v>11904</v>
      </c>
      <c r="O23" s="61">
        <v>0</v>
      </c>
      <c r="P23" s="18">
        <v>63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285</v>
      </c>
      <c r="F24" s="58" t="s">
        <v>286</v>
      </c>
      <c r="G24" s="58" t="s">
        <v>70</v>
      </c>
      <c r="H24" s="59" t="s">
        <v>71</v>
      </c>
      <c r="I24" s="57" t="s">
        <v>72</v>
      </c>
      <c r="J24" s="60" t="s">
        <v>147</v>
      </c>
      <c r="K24" s="52" t="s">
        <v>287</v>
      </c>
      <c r="L24" s="61">
        <v>0</v>
      </c>
      <c r="M24" s="61">
        <v>513</v>
      </c>
      <c r="N24" s="61">
        <v>0.929999999999709</v>
      </c>
      <c r="O24" s="61">
        <v>0</v>
      </c>
      <c r="P24" s="18">
        <v>896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285</v>
      </c>
      <c r="F25" s="58" t="s">
        <v>286</v>
      </c>
      <c r="G25" s="58" t="s">
        <v>77</v>
      </c>
      <c r="H25" s="59" t="s">
        <v>71</v>
      </c>
      <c r="I25" s="57" t="s">
        <v>72</v>
      </c>
      <c r="J25" s="60" t="s">
        <v>73</v>
      </c>
      <c r="K25" s="52" t="s">
        <v>288</v>
      </c>
      <c r="L25" s="61">
        <v>0</v>
      </c>
      <c r="M25" s="61">
        <v>2592</v>
      </c>
      <c r="N25" s="61">
        <v>2793</v>
      </c>
      <c r="O25" s="61">
        <v>0</v>
      </c>
      <c r="P25" s="18">
        <v>1827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285</v>
      </c>
      <c r="F26" s="58" t="s">
        <v>286</v>
      </c>
      <c r="G26" s="58" t="s">
        <v>77</v>
      </c>
      <c r="H26" s="59" t="s">
        <v>71</v>
      </c>
      <c r="I26" s="57" t="s">
        <v>72</v>
      </c>
      <c r="J26" s="60" t="s">
        <v>147</v>
      </c>
      <c r="K26" s="52" t="s">
        <v>288</v>
      </c>
      <c r="L26" s="61">
        <v>0</v>
      </c>
      <c r="M26" s="61">
        <v>24</v>
      </c>
      <c r="N26" s="61">
        <v>2067</v>
      </c>
      <c r="O26" s="61">
        <v>2066.67</v>
      </c>
      <c r="P26" s="18">
        <v>18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ELIZABETH ANDREWS HIGH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74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621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3784245.6399999997</v>
      </c>
      <c r="M8" s="72">
        <f>SUM(M11:M65536)</f>
        <v>1255128.691796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41162.58</v>
      </c>
      <c r="M12" s="36">
        <v>17485.764824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84</v>
      </c>
      <c r="W12" s="78">
        <v>27.9637</v>
      </c>
      <c r="Z12" s="23">
        <v>1</v>
      </c>
      <c r="AA12" s="99">
        <v>1</v>
      </c>
      <c r="AB12" s="78">
        <v>1091</v>
      </c>
      <c r="AC12" s="78">
        <v>5054.764824000001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45590.45</v>
      </c>
      <c r="M13" s="36">
        <v>18146.50726</v>
      </c>
      <c r="P13" s="23" t="s">
        <v>82</v>
      </c>
      <c r="Q13" s="23" t="s">
        <v>83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85</v>
      </c>
      <c r="W13" s="78">
        <v>30.9718</v>
      </c>
      <c r="Z13" s="23">
        <v>1</v>
      </c>
      <c r="AA13" s="99">
        <v>1</v>
      </c>
      <c r="AB13" s="78">
        <v>1208</v>
      </c>
      <c r="AC13" s="78">
        <v>5598.50726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46984.1</v>
      </c>
      <c r="M14" s="36">
        <v>18354.64748</v>
      </c>
      <c r="P14" s="23" t="s">
        <v>87</v>
      </c>
      <c r="Q14" s="23" t="s">
        <v>88</v>
      </c>
      <c r="R14" s="23" t="s">
        <v>76</v>
      </c>
      <c r="S14" s="23" t="s">
        <v>89</v>
      </c>
      <c r="T14" s="23" t="s">
        <v>78</v>
      </c>
      <c r="U14" s="23" t="s">
        <v>79</v>
      </c>
      <c r="V14" s="23" t="s">
        <v>90</v>
      </c>
      <c r="W14" s="78">
        <v>31.918500000000005</v>
      </c>
      <c r="Z14" s="23">
        <v>1</v>
      </c>
      <c r="AA14" s="99">
        <v>1</v>
      </c>
      <c r="AB14" s="78">
        <v>1245</v>
      </c>
      <c r="AC14" s="78">
        <v>5769.6474800000005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48413.37</v>
      </c>
      <c r="M15" s="36">
        <v>18568.161836</v>
      </c>
      <c r="P15" s="23" t="s">
        <v>82</v>
      </c>
      <c r="Q15" s="23" t="s">
        <v>83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91</v>
      </c>
      <c r="W15" s="78">
        <v>32.8895</v>
      </c>
      <c r="Z15" s="23">
        <v>1</v>
      </c>
      <c r="AA15" s="99">
        <v>1</v>
      </c>
      <c r="AB15" s="78">
        <v>1283</v>
      </c>
      <c r="AC15" s="78">
        <v>5945.161836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92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51377.55</v>
      </c>
      <c r="M16" s="36">
        <v>19011.16314</v>
      </c>
      <c r="P16" s="23" t="s">
        <v>93</v>
      </c>
      <c r="Q16" s="23" t="s">
        <v>94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95</v>
      </c>
      <c r="W16" s="78">
        <v>34.9032</v>
      </c>
      <c r="Z16" s="23">
        <v>1</v>
      </c>
      <c r="AA16" s="99">
        <v>1</v>
      </c>
      <c r="AB16" s="78">
        <v>1362</v>
      </c>
      <c r="AC16" s="78">
        <v>6309.163140000001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81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52935.02</v>
      </c>
      <c r="M17" s="36">
        <v>19243.420456</v>
      </c>
      <c r="P17" s="23" t="s">
        <v>82</v>
      </c>
      <c r="Q17" s="23" t="s">
        <v>83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96</v>
      </c>
      <c r="W17" s="78">
        <v>35.9613</v>
      </c>
      <c r="Z17" s="23">
        <v>1</v>
      </c>
      <c r="AA17" s="99">
        <v>1</v>
      </c>
      <c r="AB17" s="78">
        <v>1403</v>
      </c>
      <c r="AC17" s="78">
        <v>6500.420456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1</v>
      </c>
      <c r="L18" s="36">
        <v>54537.6</v>
      </c>
      <c r="M18" s="36">
        <v>19482.21728</v>
      </c>
      <c r="P18" s="23" t="s">
        <v>87</v>
      </c>
      <c r="Q18" s="23" t="s">
        <v>88</v>
      </c>
      <c r="R18" s="23" t="s">
        <v>76</v>
      </c>
      <c r="S18" s="23" t="s">
        <v>89</v>
      </c>
      <c r="T18" s="23" t="s">
        <v>78</v>
      </c>
      <c r="U18" s="23" t="s">
        <v>79</v>
      </c>
      <c r="V18" s="23" t="s">
        <v>97</v>
      </c>
      <c r="W18" s="78">
        <v>37.05</v>
      </c>
      <c r="Z18" s="23">
        <v>1</v>
      </c>
      <c r="AA18" s="99">
        <v>1</v>
      </c>
      <c r="AB18" s="78">
        <v>1445</v>
      </c>
      <c r="AC18" s="78">
        <v>6697.21728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66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73</v>
      </c>
      <c r="K19" s="35">
        <v>1</v>
      </c>
      <c r="L19" s="36">
        <v>55619.05</v>
      </c>
      <c r="M19" s="36">
        <v>19644.01934</v>
      </c>
      <c r="P19" s="23" t="s">
        <v>74</v>
      </c>
      <c r="Q19" s="23" t="s">
        <v>75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98</v>
      </c>
      <c r="W19" s="78">
        <v>37.7847</v>
      </c>
      <c r="Z19" s="23">
        <v>1</v>
      </c>
      <c r="AA19" s="99">
        <v>1</v>
      </c>
      <c r="AB19" s="78">
        <v>1474</v>
      </c>
      <c r="AC19" s="78">
        <v>6830.019340000001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99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73</v>
      </c>
      <c r="K20" s="35">
        <v>1</v>
      </c>
      <c r="L20" s="36">
        <v>57803.3</v>
      </c>
      <c r="M20" s="36">
        <v>19970.24524</v>
      </c>
      <c r="P20" s="23" t="s">
        <v>100</v>
      </c>
      <c r="Q20" s="23" t="s">
        <v>101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102</v>
      </c>
      <c r="W20" s="78">
        <v>39.2685</v>
      </c>
      <c r="Z20" s="23">
        <v>1</v>
      </c>
      <c r="AA20" s="99">
        <v>1</v>
      </c>
      <c r="AB20" s="78">
        <v>1532</v>
      </c>
      <c r="AC20" s="78">
        <v>7098.245240000001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99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73</v>
      </c>
      <c r="K21" s="35">
        <v>1</v>
      </c>
      <c r="L21" s="36">
        <v>42951.54</v>
      </c>
      <c r="M21" s="36">
        <v>17752.449112000002</v>
      </c>
      <c r="P21" s="23" t="s">
        <v>100</v>
      </c>
      <c r="Q21" s="23" t="s">
        <v>101</v>
      </c>
      <c r="R21" s="23" t="s">
        <v>76</v>
      </c>
      <c r="S21" s="23" t="s">
        <v>89</v>
      </c>
      <c r="T21" s="23" t="s">
        <v>78</v>
      </c>
      <c r="U21" s="23" t="s">
        <v>79</v>
      </c>
      <c r="V21" s="23" t="s">
        <v>103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81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73</v>
      </c>
      <c r="K22" s="35">
        <v>1</v>
      </c>
      <c r="L22" s="36">
        <v>42951.54</v>
      </c>
      <c r="M22" s="36">
        <v>17752.449112000002</v>
      </c>
      <c r="P22" s="23" t="s">
        <v>82</v>
      </c>
      <c r="Q22" s="23" t="s">
        <v>83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103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86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73</v>
      </c>
      <c r="K23" s="35">
        <v>1</v>
      </c>
      <c r="L23" s="36">
        <v>42951.54</v>
      </c>
      <c r="M23" s="36">
        <v>17752.449112000002</v>
      </c>
      <c r="P23" s="23" t="s">
        <v>87</v>
      </c>
      <c r="Q23" s="23" t="s">
        <v>88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103</v>
      </c>
      <c r="W23" s="78">
        <v>29.178999999999995</v>
      </c>
      <c r="Z23" s="23">
        <v>1</v>
      </c>
      <c r="AA23" s="99">
        <v>1</v>
      </c>
      <c r="AB23" s="78">
        <v>1138</v>
      </c>
      <c r="AC23" s="78">
        <v>5274.449112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86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73</v>
      </c>
      <c r="K24" s="35">
        <v>1</v>
      </c>
      <c r="L24" s="36">
        <v>42951.54</v>
      </c>
      <c r="M24" s="36">
        <v>17752.449112000002</v>
      </c>
      <c r="P24" s="23" t="s">
        <v>87</v>
      </c>
      <c r="Q24" s="23" t="s">
        <v>88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104</v>
      </c>
      <c r="W24" s="78">
        <v>29.178999999999995</v>
      </c>
      <c r="Z24" s="23">
        <v>1</v>
      </c>
      <c r="AA24" s="99">
        <v>1</v>
      </c>
      <c r="AB24" s="78">
        <v>1138</v>
      </c>
      <c r="AC24" s="78">
        <v>5274.449112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86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73</v>
      </c>
      <c r="K25" s="35">
        <v>1</v>
      </c>
      <c r="L25" s="36">
        <v>42951.54</v>
      </c>
      <c r="M25" s="36">
        <v>17752.449112000002</v>
      </c>
      <c r="P25" s="23" t="s">
        <v>87</v>
      </c>
      <c r="Q25" s="23" t="s">
        <v>88</v>
      </c>
      <c r="R25" s="23" t="s">
        <v>76</v>
      </c>
      <c r="S25" s="23" t="s">
        <v>89</v>
      </c>
      <c r="T25" s="23" t="s">
        <v>78</v>
      </c>
      <c r="U25" s="23" t="s">
        <v>79</v>
      </c>
      <c r="V25" s="23" t="s">
        <v>104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81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73</v>
      </c>
      <c r="K26" s="35">
        <v>1</v>
      </c>
      <c r="L26" s="36">
        <v>43242.37</v>
      </c>
      <c r="M26" s="36">
        <v>17796.163036</v>
      </c>
      <c r="P26" s="23" t="s">
        <v>82</v>
      </c>
      <c r="Q26" s="23" t="s">
        <v>83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105</v>
      </c>
      <c r="W26" s="78">
        <v>29.3766</v>
      </c>
      <c r="Z26" s="23">
        <v>1</v>
      </c>
      <c r="AA26" s="99">
        <v>1</v>
      </c>
      <c r="AB26" s="78">
        <v>1146</v>
      </c>
      <c r="AC26" s="78">
        <v>5310.163036000001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86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73</v>
      </c>
      <c r="K27" s="35">
        <v>1</v>
      </c>
      <c r="L27" s="36">
        <v>44253.78</v>
      </c>
      <c r="M27" s="36">
        <v>6607.364184</v>
      </c>
      <c r="P27" s="23" t="s">
        <v>87</v>
      </c>
      <c r="Q27" s="23" t="s">
        <v>88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106</v>
      </c>
      <c r="W27" s="78">
        <v>30.063699999999997</v>
      </c>
      <c r="Z27" s="23">
        <v>1</v>
      </c>
      <c r="AA27" s="99">
        <v>1</v>
      </c>
      <c r="AB27" s="78">
        <v>1173</v>
      </c>
      <c r="AC27" s="78">
        <v>5434.364184</v>
      </c>
      <c r="AD27" s="78">
        <v>0</v>
      </c>
      <c r="AE27" s="78">
        <v>0</v>
      </c>
    </row>
    <row r="28" spans="1:31" ht="12.75">
      <c r="A28" s="23">
        <v>110</v>
      </c>
      <c r="B28" s="23">
        <v>1000</v>
      </c>
      <c r="C28" s="30" t="s">
        <v>99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73</v>
      </c>
      <c r="K28" s="35">
        <v>1</v>
      </c>
      <c r="L28" s="36">
        <v>44253.78</v>
      </c>
      <c r="M28" s="36">
        <v>6607.364184</v>
      </c>
      <c r="P28" s="23" t="s">
        <v>100</v>
      </c>
      <c r="Q28" s="23" t="s">
        <v>101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106</v>
      </c>
      <c r="W28" s="78">
        <v>30.063699999999997</v>
      </c>
      <c r="Z28" s="23">
        <v>1</v>
      </c>
      <c r="AA28" s="99">
        <v>1</v>
      </c>
      <c r="AB28" s="78">
        <v>1173</v>
      </c>
      <c r="AC28" s="78">
        <v>5434.364184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99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73</v>
      </c>
      <c r="K29" s="35">
        <v>1</v>
      </c>
      <c r="L29" s="36">
        <v>45590.45</v>
      </c>
      <c r="M29" s="36">
        <v>18146.50726</v>
      </c>
      <c r="P29" s="23" t="s">
        <v>100</v>
      </c>
      <c r="Q29" s="23" t="s">
        <v>101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107</v>
      </c>
      <c r="W29" s="78">
        <v>30.9718</v>
      </c>
      <c r="Z29" s="23">
        <v>1</v>
      </c>
      <c r="AA29" s="99">
        <v>1</v>
      </c>
      <c r="AB29" s="78">
        <v>1208</v>
      </c>
      <c r="AC29" s="78">
        <v>5598.50726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86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73</v>
      </c>
      <c r="K30" s="35">
        <v>1</v>
      </c>
      <c r="L30" s="36">
        <v>46984.1</v>
      </c>
      <c r="M30" s="36">
        <v>18354.64748</v>
      </c>
      <c r="P30" s="23" t="s">
        <v>87</v>
      </c>
      <c r="Q30" s="23" t="s">
        <v>88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108</v>
      </c>
      <c r="W30" s="78">
        <v>31.918500000000005</v>
      </c>
      <c r="Z30" s="23">
        <v>1</v>
      </c>
      <c r="AA30" s="99">
        <v>1</v>
      </c>
      <c r="AB30" s="78">
        <v>1245</v>
      </c>
      <c r="AC30" s="78">
        <v>5769.6474800000005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99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73</v>
      </c>
      <c r="K31" s="35">
        <v>1</v>
      </c>
      <c r="L31" s="36">
        <v>49854.5</v>
      </c>
      <c r="M31" s="36">
        <v>18783.1326</v>
      </c>
      <c r="P31" s="23" t="s">
        <v>100</v>
      </c>
      <c r="Q31" s="23" t="s">
        <v>101</v>
      </c>
      <c r="R31" s="23" t="s">
        <v>76</v>
      </c>
      <c r="S31" s="23" t="s">
        <v>89</v>
      </c>
      <c r="T31" s="23" t="s">
        <v>78</v>
      </c>
      <c r="U31" s="23" t="s">
        <v>79</v>
      </c>
      <c r="V31" s="23" t="s">
        <v>109</v>
      </c>
      <c r="W31" s="78">
        <v>33.8685</v>
      </c>
      <c r="Z31" s="23">
        <v>1</v>
      </c>
      <c r="AA31" s="99">
        <v>1</v>
      </c>
      <c r="AB31" s="78">
        <v>1321</v>
      </c>
      <c r="AC31" s="78">
        <v>6122.1326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81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73</v>
      </c>
      <c r="K32" s="35">
        <v>1</v>
      </c>
      <c r="L32" s="36">
        <v>51377.55</v>
      </c>
      <c r="M32" s="36">
        <v>19011.16314</v>
      </c>
      <c r="P32" s="23" t="s">
        <v>82</v>
      </c>
      <c r="Q32" s="23" t="s">
        <v>83</v>
      </c>
      <c r="R32" s="23" t="s">
        <v>76</v>
      </c>
      <c r="S32" s="23" t="s">
        <v>89</v>
      </c>
      <c r="T32" s="23" t="s">
        <v>78</v>
      </c>
      <c r="U32" s="23" t="s">
        <v>79</v>
      </c>
      <c r="V32" s="23" t="s">
        <v>110</v>
      </c>
      <c r="W32" s="78">
        <v>34.9032</v>
      </c>
      <c r="Z32" s="23">
        <v>1</v>
      </c>
      <c r="AA32" s="99">
        <v>1</v>
      </c>
      <c r="AB32" s="78">
        <v>1362</v>
      </c>
      <c r="AC32" s="78">
        <v>6309.163140000001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99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73</v>
      </c>
      <c r="K33" s="35">
        <v>1</v>
      </c>
      <c r="L33" s="36">
        <v>51377.55</v>
      </c>
      <c r="M33" s="36">
        <v>19011.16314</v>
      </c>
      <c r="P33" s="23" t="s">
        <v>100</v>
      </c>
      <c r="Q33" s="23" t="s">
        <v>101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110</v>
      </c>
      <c r="W33" s="78">
        <v>34.9032</v>
      </c>
      <c r="Z33" s="23">
        <v>1</v>
      </c>
      <c r="AA33" s="99">
        <v>1</v>
      </c>
      <c r="AB33" s="78">
        <v>1362</v>
      </c>
      <c r="AC33" s="78">
        <v>6309.163140000001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81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73</v>
      </c>
      <c r="K34" s="35">
        <v>1</v>
      </c>
      <c r="L34" s="36">
        <v>56188.85</v>
      </c>
      <c r="M34" s="36">
        <v>19728.99078</v>
      </c>
      <c r="P34" s="23" t="s">
        <v>82</v>
      </c>
      <c r="Q34" s="23" t="s">
        <v>83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111</v>
      </c>
      <c r="W34" s="78">
        <v>38.1718</v>
      </c>
      <c r="Z34" s="23">
        <v>1</v>
      </c>
      <c r="AA34" s="99">
        <v>1</v>
      </c>
      <c r="AB34" s="78">
        <v>1489</v>
      </c>
      <c r="AC34" s="78">
        <v>6899.99078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81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73</v>
      </c>
      <c r="K35" s="35">
        <v>1</v>
      </c>
      <c r="L35" s="36">
        <v>59651.61</v>
      </c>
      <c r="M35" s="36">
        <v>20246.217708</v>
      </c>
      <c r="P35" s="23" t="s">
        <v>82</v>
      </c>
      <c r="Q35" s="23" t="s">
        <v>83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112</v>
      </c>
      <c r="W35" s="78">
        <v>40.5242</v>
      </c>
      <c r="Z35" s="23">
        <v>1</v>
      </c>
      <c r="AA35" s="99">
        <v>1</v>
      </c>
      <c r="AB35" s="78">
        <v>1581</v>
      </c>
      <c r="AC35" s="78">
        <v>7325.217708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66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73</v>
      </c>
      <c r="K36" s="35">
        <v>1</v>
      </c>
      <c r="L36" s="36">
        <v>61452.44</v>
      </c>
      <c r="M36" s="36">
        <v>20514.359632</v>
      </c>
      <c r="P36" s="23" t="s">
        <v>74</v>
      </c>
      <c r="Q36" s="23" t="s">
        <v>75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113</v>
      </c>
      <c r="W36" s="78">
        <v>41.747600000000006</v>
      </c>
      <c r="Z36" s="23">
        <v>1</v>
      </c>
      <c r="AA36" s="99">
        <v>1</v>
      </c>
      <c r="AB36" s="78">
        <v>1628</v>
      </c>
      <c r="AC36" s="78">
        <v>7546.359632000001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99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73</v>
      </c>
      <c r="K37" s="35">
        <v>1</v>
      </c>
      <c r="L37" s="36">
        <v>61452.44</v>
      </c>
      <c r="M37" s="36">
        <v>20514.359632</v>
      </c>
      <c r="P37" s="23" t="s">
        <v>100</v>
      </c>
      <c r="Q37" s="23" t="s">
        <v>101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113</v>
      </c>
      <c r="W37" s="78">
        <v>41.747600000000006</v>
      </c>
      <c r="Z37" s="23">
        <v>1</v>
      </c>
      <c r="AA37" s="99">
        <v>1</v>
      </c>
      <c r="AB37" s="78">
        <v>1628</v>
      </c>
      <c r="AC37" s="78">
        <v>7546.359632000001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86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73</v>
      </c>
      <c r="K38" s="35">
        <v>1</v>
      </c>
      <c r="L38" s="36">
        <v>64589.94</v>
      </c>
      <c r="M38" s="36">
        <v>20983.644632</v>
      </c>
      <c r="P38" s="23" t="s">
        <v>87</v>
      </c>
      <c r="Q38" s="23" t="s">
        <v>88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114</v>
      </c>
      <c r="W38" s="78">
        <v>43.879</v>
      </c>
      <c r="Z38" s="23">
        <v>1</v>
      </c>
      <c r="AA38" s="99">
        <v>1</v>
      </c>
      <c r="AB38" s="78">
        <v>1712</v>
      </c>
      <c r="AC38" s="78">
        <v>7931.6446320000005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66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73</v>
      </c>
      <c r="K39" s="35">
        <v>1</v>
      </c>
      <c r="L39" s="36">
        <v>65856.57</v>
      </c>
      <c r="M39" s="36">
        <v>21172.186796</v>
      </c>
      <c r="P39" s="23" t="s">
        <v>74</v>
      </c>
      <c r="Q39" s="23" t="s">
        <v>75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115</v>
      </c>
      <c r="W39" s="78">
        <v>44.7395</v>
      </c>
      <c r="Z39" s="23">
        <v>1</v>
      </c>
      <c r="AA39" s="99">
        <v>1</v>
      </c>
      <c r="AB39" s="78">
        <v>1745</v>
      </c>
      <c r="AC39" s="78">
        <v>8087.186796000001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66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73</v>
      </c>
      <c r="K40" s="35">
        <v>1</v>
      </c>
      <c r="L40" s="36">
        <v>65856.57</v>
      </c>
      <c r="M40" s="36">
        <v>21172.186796</v>
      </c>
      <c r="P40" s="23" t="s">
        <v>74</v>
      </c>
      <c r="Q40" s="23" t="s">
        <v>75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116</v>
      </c>
      <c r="W40" s="78">
        <v>44.7395</v>
      </c>
      <c r="Z40" s="23">
        <v>1</v>
      </c>
      <c r="AA40" s="99">
        <v>1</v>
      </c>
      <c r="AB40" s="78">
        <v>1745</v>
      </c>
      <c r="AC40" s="78">
        <v>8087.186796000001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92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73</v>
      </c>
      <c r="K41" s="35">
        <v>1</v>
      </c>
      <c r="L41" s="36">
        <v>65856.57</v>
      </c>
      <c r="M41" s="36">
        <v>21172.186796</v>
      </c>
      <c r="P41" s="23" t="s">
        <v>93</v>
      </c>
      <c r="Q41" s="23" t="s">
        <v>94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116</v>
      </c>
      <c r="W41" s="78">
        <v>44.7395</v>
      </c>
      <c r="Z41" s="23">
        <v>1</v>
      </c>
      <c r="AA41" s="99">
        <v>1</v>
      </c>
      <c r="AB41" s="78">
        <v>1745</v>
      </c>
      <c r="AC41" s="78">
        <v>8087.186796000001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117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73</v>
      </c>
      <c r="K42" s="35">
        <v>1</v>
      </c>
      <c r="L42" s="36">
        <v>65856.57</v>
      </c>
      <c r="M42" s="36">
        <v>21172.186796</v>
      </c>
      <c r="P42" s="23" t="s">
        <v>118</v>
      </c>
      <c r="Q42" s="23" t="s">
        <v>119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116</v>
      </c>
      <c r="W42" s="78">
        <v>44.7395</v>
      </c>
      <c r="Z42" s="23">
        <v>1</v>
      </c>
      <c r="AA42" s="99">
        <v>1</v>
      </c>
      <c r="AB42" s="78">
        <v>1745</v>
      </c>
      <c r="AC42" s="78">
        <v>8087.186796000001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99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73</v>
      </c>
      <c r="K43" s="35">
        <v>1</v>
      </c>
      <c r="L43" s="36">
        <v>67112.52</v>
      </c>
      <c r="M43" s="36">
        <v>21359.417456000003</v>
      </c>
      <c r="P43" s="23" t="s">
        <v>100</v>
      </c>
      <c r="Q43" s="23" t="s">
        <v>101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120</v>
      </c>
      <c r="W43" s="78">
        <v>45.59270000000001</v>
      </c>
      <c r="Z43" s="23">
        <v>1</v>
      </c>
      <c r="AA43" s="99">
        <v>1</v>
      </c>
      <c r="AB43" s="78">
        <v>1778</v>
      </c>
      <c r="AC43" s="78">
        <v>8241.417456000001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66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73</v>
      </c>
      <c r="K44" s="35">
        <v>1</v>
      </c>
      <c r="L44" s="36">
        <v>46984.1</v>
      </c>
      <c r="M44" s="36">
        <v>18354.64748</v>
      </c>
      <c r="P44" s="23" t="s">
        <v>74</v>
      </c>
      <c r="Q44" s="23" t="s">
        <v>75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121</v>
      </c>
      <c r="W44" s="78">
        <v>31.918500000000005</v>
      </c>
      <c r="Z44" s="23">
        <v>1</v>
      </c>
      <c r="AA44" s="99">
        <v>1</v>
      </c>
      <c r="AB44" s="78">
        <v>1245</v>
      </c>
      <c r="AC44" s="78">
        <v>5769.6474800000005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66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73</v>
      </c>
      <c r="K45" s="35">
        <v>1</v>
      </c>
      <c r="L45" s="36">
        <v>69250.48</v>
      </c>
      <c r="M45" s="36">
        <v>21678.958943999998</v>
      </c>
      <c r="P45" s="23" t="s">
        <v>74</v>
      </c>
      <c r="Q45" s="23" t="s">
        <v>75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122</v>
      </c>
      <c r="W45" s="78">
        <v>47.0452</v>
      </c>
      <c r="Z45" s="23">
        <v>1</v>
      </c>
      <c r="AA45" s="99">
        <v>1</v>
      </c>
      <c r="AB45" s="78">
        <v>1835</v>
      </c>
      <c r="AC45" s="78">
        <v>8503.958944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99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73</v>
      </c>
      <c r="K46" s="35">
        <v>1</v>
      </c>
      <c r="L46" s="36">
        <v>72016.41</v>
      </c>
      <c r="M46" s="36">
        <v>22091.615148</v>
      </c>
      <c r="P46" s="23" t="s">
        <v>100</v>
      </c>
      <c r="Q46" s="23" t="s">
        <v>101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123</v>
      </c>
      <c r="W46" s="78">
        <v>48.9242</v>
      </c>
      <c r="Z46" s="23">
        <v>1</v>
      </c>
      <c r="AA46" s="99">
        <v>1</v>
      </c>
      <c r="AB46" s="78">
        <v>1908</v>
      </c>
      <c r="AC46" s="78">
        <v>8843.615148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86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73</v>
      </c>
      <c r="K47" s="35">
        <v>1</v>
      </c>
      <c r="L47" s="36">
        <v>73399.38</v>
      </c>
      <c r="M47" s="36">
        <v>22298.443864</v>
      </c>
      <c r="P47" s="23" t="s">
        <v>87</v>
      </c>
      <c r="Q47" s="23" t="s">
        <v>88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124</v>
      </c>
      <c r="W47" s="78">
        <v>49.8637</v>
      </c>
      <c r="Z47" s="23">
        <v>1</v>
      </c>
      <c r="AA47" s="99">
        <v>1</v>
      </c>
      <c r="AB47" s="78">
        <v>1945</v>
      </c>
      <c r="AC47" s="78">
        <v>9013.443864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81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73</v>
      </c>
      <c r="K48" s="35">
        <v>1</v>
      </c>
      <c r="L48" s="36">
        <v>73399.38</v>
      </c>
      <c r="M48" s="36">
        <v>22298.443864</v>
      </c>
      <c r="P48" s="23" t="s">
        <v>82</v>
      </c>
      <c r="Q48" s="23" t="s">
        <v>83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124</v>
      </c>
      <c r="W48" s="78">
        <v>49.8637</v>
      </c>
      <c r="Z48" s="23">
        <v>1</v>
      </c>
      <c r="AA48" s="99">
        <v>1</v>
      </c>
      <c r="AB48" s="78">
        <v>1945</v>
      </c>
      <c r="AC48" s="78">
        <v>9013.443864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99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73</v>
      </c>
      <c r="K49" s="35">
        <v>1</v>
      </c>
      <c r="L49" s="36">
        <v>71342.14</v>
      </c>
      <c r="M49" s="36">
        <v>21991.814792</v>
      </c>
      <c r="P49" s="23" t="s">
        <v>100</v>
      </c>
      <c r="Q49" s="23" t="s">
        <v>101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125</v>
      </c>
      <c r="W49" s="78">
        <v>48.4661</v>
      </c>
      <c r="Z49" s="23">
        <v>1</v>
      </c>
      <c r="AA49" s="99">
        <v>1</v>
      </c>
      <c r="AB49" s="78">
        <v>1891</v>
      </c>
      <c r="AC49" s="78">
        <v>8760.814792000001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126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73</v>
      </c>
      <c r="K50" s="35">
        <v>1</v>
      </c>
      <c r="L50" s="36">
        <v>46477.69</v>
      </c>
      <c r="M50" s="36">
        <v>18279.460332000002</v>
      </c>
      <c r="P50" s="23" t="s">
        <v>127</v>
      </c>
      <c r="Q50" s="23" t="s">
        <v>128</v>
      </c>
      <c r="R50" s="23" t="s">
        <v>76</v>
      </c>
      <c r="S50" s="23" t="s">
        <v>77</v>
      </c>
      <c r="T50" s="23" t="s">
        <v>129</v>
      </c>
      <c r="U50" s="23" t="s">
        <v>79</v>
      </c>
      <c r="V50" s="23" t="s">
        <v>130</v>
      </c>
      <c r="W50" s="78">
        <v>30.4173</v>
      </c>
      <c r="Z50" s="23">
        <v>1</v>
      </c>
      <c r="AA50" s="99">
        <v>1</v>
      </c>
      <c r="AB50" s="78">
        <v>1232</v>
      </c>
      <c r="AC50" s="78">
        <v>5707.460332000001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131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73</v>
      </c>
      <c r="K51" s="35">
        <v>0</v>
      </c>
      <c r="L51" s="36">
        <v>2355.95</v>
      </c>
      <c r="M51" s="36">
        <v>351.31066</v>
      </c>
      <c r="Q51" s="23" t="s">
        <v>132</v>
      </c>
      <c r="R51" s="23" t="s">
        <v>133</v>
      </c>
      <c r="S51" s="23" t="s">
        <v>77</v>
      </c>
      <c r="T51" s="23" t="s">
        <v>129</v>
      </c>
      <c r="U51" s="23" t="s">
        <v>134</v>
      </c>
      <c r="V51" s="23" t="s">
        <v>135</v>
      </c>
      <c r="W51" s="78">
        <v>0</v>
      </c>
      <c r="Z51" s="23">
        <v>0</v>
      </c>
      <c r="AA51" s="99">
        <v>1</v>
      </c>
      <c r="AB51" s="78">
        <v>62</v>
      </c>
      <c r="AC51" s="78">
        <v>289.31066</v>
      </c>
      <c r="AD51" s="78">
        <v>0</v>
      </c>
      <c r="AE51" s="78">
        <v>0</v>
      </c>
    </row>
    <row r="52" spans="1:31" ht="12.75">
      <c r="A52" s="23">
        <v>110</v>
      </c>
      <c r="B52" s="23">
        <v>1000</v>
      </c>
      <c r="C52" s="30" t="s">
        <v>136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137</v>
      </c>
      <c r="K52" s="35">
        <v>1</v>
      </c>
      <c r="L52" s="36">
        <v>43242.37</v>
      </c>
      <c r="M52" s="36">
        <v>17796.163036</v>
      </c>
      <c r="P52" s="23" t="s">
        <v>138</v>
      </c>
      <c r="Q52" s="23" t="s">
        <v>139</v>
      </c>
      <c r="R52" s="23" t="s">
        <v>76</v>
      </c>
      <c r="S52" s="23" t="s">
        <v>89</v>
      </c>
      <c r="T52" s="23" t="s">
        <v>78</v>
      </c>
      <c r="U52" s="23" t="s">
        <v>79</v>
      </c>
      <c r="V52" s="23" t="s">
        <v>105</v>
      </c>
      <c r="W52" s="78">
        <v>29.3766</v>
      </c>
      <c r="Z52" s="23">
        <v>1</v>
      </c>
      <c r="AA52" s="99">
        <v>1</v>
      </c>
      <c r="AB52" s="78">
        <v>1146</v>
      </c>
      <c r="AC52" s="78">
        <v>5310.163036000001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136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137</v>
      </c>
      <c r="K53" s="35">
        <v>1</v>
      </c>
      <c r="L53" s="36">
        <v>48413.37</v>
      </c>
      <c r="M53" s="36">
        <v>18568.161836</v>
      </c>
      <c r="P53" s="23" t="s">
        <v>138</v>
      </c>
      <c r="Q53" s="23" t="s">
        <v>139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140</v>
      </c>
      <c r="W53" s="78">
        <v>32.8895</v>
      </c>
      <c r="Z53" s="23">
        <v>1</v>
      </c>
      <c r="AA53" s="99">
        <v>1</v>
      </c>
      <c r="AB53" s="78">
        <v>1283</v>
      </c>
      <c r="AC53" s="78">
        <v>5945.161836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136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137</v>
      </c>
      <c r="K54" s="35">
        <v>1</v>
      </c>
      <c r="L54" s="36">
        <v>49854.5</v>
      </c>
      <c r="M54" s="36">
        <v>18783.1326</v>
      </c>
      <c r="P54" s="23" t="s">
        <v>138</v>
      </c>
      <c r="Q54" s="23" t="s">
        <v>139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109</v>
      </c>
      <c r="W54" s="78">
        <v>33.8685</v>
      </c>
      <c r="Z54" s="23">
        <v>1</v>
      </c>
      <c r="AA54" s="99">
        <v>1</v>
      </c>
      <c r="AB54" s="78">
        <v>1321</v>
      </c>
      <c r="AC54" s="78">
        <v>6122.1326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136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137</v>
      </c>
      <c r="K55" s="35">
        <v>1</v>
      </c>
      <c r="L55" s="36">
        <v>67112.52</v>
      </c>
      <c r="M55" s="36">
        <v>20621.417456000003</v>
      </c>
      <c r="P55" s="23" t="s">
        <v>138</v>
      </c>
      <c r="Q55" s="23" t="s">
        <v>139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120</v>
      </c>
      <c r="W55" s="78">
        <v>45.59270000000001</v>
      </c>
      <c r="Z55" s="23">
        <v>1</v>
      </c>
      <c r="AA55" s="99">
        <v>1</v>
      </c>
      <c r="AB55" s="78">
        <v>1040</v>
      </c>
      <c r="AC55" s="78">
        <v>8241.417456000001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141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71</v>
      </c>
      <c r="I56" s="31" t="s">
        <v>72</v>
      </c>
      <c r="J56" s="34" t="s">
        <v>137</v>
      </c>
      <c r="K56" s="35">
        <v>1</v>
      </c>
      <c r="L56" s="36">
        <v>72421.25</v>
      </c>
      <c r="M56" s="36">
        <v>22152.3295</v>
      </c>
      <c r="P56" s="23" t="s">
        <v>142</v>
      </c>
      <c r="Q56" s="23" t="s">
        <v>143</v>
      </c>
      <c r="R56" s="23" t="s">
        <v>76</v>
      </c>
      <c r="S56" s="23" t="s">
        <v>77</v>
      </c>
      <c r="T56" s="23" t="s">
        <v>129</v>
      </c>
      <c r="U56" s="23" t="s">
        <v>79</v>
      </c>
      <c r="V56" s="23" t="s">
        <v>144</v>
      </c>
      <c r="W56" s="78">
        <v>47.3961</v>
      </c>
      <c r="Z56" s="23">
        <v>1</v>
      </c>
      <c r="AA56" s="99">
        <v>1</v>
      </c>
      <c r="AB56" s="78">
        <v>1919</v>
      </c>
      <c r="AC56" s="78">
        <v>8893.3295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145</v>
      </c>
      <c r="D57" s="31" t="s">
        <v>67</v>
      </c>
      <c r="E57" s="32" t="s">
        <v>68</v>
      </c>
      <c r="F57" s="32" t="s">
        <v>146</v>
      </c>
      <c r="G57" s="32" t="s">
        <v>70</v>
      </c>
      <c r="H57" s="33" t="s">
        <v>71</v>
      </c>
      <c r="I57" s="31" t="s">
        <v>72</v>
      </c>
      <c r="J57" s="34" t="s">
        <v>147</v>
      </c>
      <c r="K57" s="35">
        <v>1</v>
      </c>
      <c r="L57" s="36">
        <v>42951.54</v>
      </c>
      <c r="M57" s="36">
        <v>6412.449112</v>
      </c>
      <c r="P57" s="23" t="s">
        <v>148</v>
      </c>
      <c r="Q57" s="23" t="s">
        <v>149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103</v>
      </c>
      <c r="W57" s="78">
        <v>29.178999999999995</v>
      </c>
      <c r="Z57" s="23">
        <v>1</v>
      </c>
      <c r="AA57" s="99">
        <v>1</v>
      </c>
      <c r="AB57" s="78">
        <v>1138</v>
      </c>
      <c r="AC57" s="78">
        <v>5274.449112</v>
      </c>
      <c r="AD57" s="78">
        <v>0</v>
      </c>
      <c r="AE57" s="78">
        <v>0</v>
      </c>
    </row>
    <row r="58" spans="1:31" ht="12.75">
      <c r="A58" s="23">
        <v>110</v>
      </c>
      <c r="B58" s="23">
        <v>1000</v>
      </c>
      <c r="C58" s="30" t="s">
        <v>145</v>
      </c>
      <c r="D58" s="31" t="s">
        <v>67</v>
      </c>
      <c r="E58" s="32" t="s">
        <v>68</v>
      </c>
      <c r="F58" s="32" t="s">
        <v>146</v>
      </c>
      <c r="G58" s="32" t="s">
        <v>70</v>
      </c>
      <c r="H58" s="33" t="s">
        <v>71</v>
      </c>
      <c r="I58" s="31" t="s">
        <v>72</v>
      </c>
      <c r="J58" s="34" t="s">
        <v>147</v>
      </c>
      <c r="K58" s="35">
        <v>1</v>
      </c>
      <c r="L58" s="36">
        <v>42951.54</v>
      </c>
      <c r="M58" s="36">
        <v>17752.449112000002</v>
      </c>
      <c r="P58" s="23" t="s">
        <v>148</v>
      </c>
      <c r="Q58" s="23" t="s">
        <v>149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103</v>
      </c>
      <c r="W58" s="78">
        <v>29.178999999999995</v>
      </c>
      <c r="Z58" s="23">
        <v>1</v>
      </c>
      <c r="AA58" s="99">
        <v>1</v>
      </c>
      <c r="AB58" s="78">
        <v>1138</v>
      </c>
      <c r="AC58" s="78">
        <v>5274.449112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145</v>
      </c>
      <c r="D59" s="31" t="s">
        <v>67</v>
      </c>
      <c r="E59" s="32" t="s">
        <v>68</v>
      </c>
      <c r="F59" s="32" t="s">
        <v>146</v>
      </c>
      <c r="G59" s="32" t="s">
        <v>70</v>
      </c>
      <c r="H59" s="33" t="s">
        <v>71</v>
      </c>
      <c r="I59" s="31" t="s">
        <v>72</v>
      </c>
      <c r="J59" s="34" t="s">
        <v>147</v>
      </c>
      <c r="K59" s="35">
        <v>1</v>
      </c>
      <c r="L59" s="36">
        <v>46984.1</v>
      </c>
      <c r="M59" s="36">
        <v>18354.64748</v>
      </c>
      <c r="P59" s="23" t="s">
        <v>148</v>
      </c>
      <c r="Q59" s="23" t="s">
        <v>149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150</v>
      </c>
      <c r="W59" s="78">
        <v>31.918500000000005</v>
      </c>
      <c r="Z59" s="23">
        <v>1</v>
      </c>
      <c r="AA59" s="99">
        <v>1</v>
      </c>
      <c r="AB59" s="78">
        <v>1245</v>
      </c>
      <c r="AC59" s="78">
        <v>5769.6474800000005</v>
      </c>
      <c r="AD59" s="78">
        <v>11340</v>
      </c>
      <c r="AE59" s="78">
        <v>0</v>
      </c>
    </row>
    <row r="60" ht="12.75">
      <c r="A60" s="105" t="s">
        <v>158</v>
      </c>
    </row>
    <row r="61" spans="1:31" ht="12.75">
      <c r="A61" s="23">
        <v>118</v>
      </c>
      <c r="B61" s="23">
        <v>1000</v>
      </c>
      <c r="C61" s="30" t="s">
        <v>159</v>
      </c>
      <c r="D61" s="31" t="s">
        <v>67</v>
      </c>
      <c r="E61" s="32" t="s">
        <v>68</v>
      </c>
      <c r="F61" s="32" t="s">
        <v>69</v>
      </c>
      <c r="G61" s="32" t="s">
        <v>160</v>
      </c>
      <c r="H61" s="33" t="s">
        <v>71</v>
      </c>
      <c r="I61" s="31" t="s">
        <v>72</v>
      </c>
      <c r="J61" s="34" t="s">
        <v>73</v>
      </c>
      <c r="K61" s="35">
        <v>1</v>
      </c>
      <c r="L61" s="36">
        <v>55619.05</v>
      </c>
      <c r="M61" s="36">
        <v>19644.01934</v>
      </c>
      <c r="P61" s="23" t="s">
        <v>161</v>
      </c>
      <c r="Q61" s="23" t="s">
        <v>162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98</v>
      </c>
      <c r="W61" s="78">
        <v>37.7847</v>
      </c>
      <c r="Z61" s="23">
        <v>1</v>
      </c>
      <c r="AA61" s="99">
        <v>1</v>
      </c>
      <c r="AB61" s="78">
        <v>1474</v>
      </c>
      <c r="AC61" s="78">
        <v>6830.019340000001</v>
      </c>
      <c r="AD61" s="78">
        <v>11340</v>
      </c>
      <c r="AE61" s="78">
        <v>0</v>
      </c>
    </row>
    <row r="62" ht="12.75">
      <c r="A62" s="105" t="s">
        <v>164</v>
      </c>
    </row>
    <row r="63" spans="1:31" ht="12.75">
      <c r="A63" s="23">
        <v>130</v>
      </c>
      <c r="B63" s="23">
        <v>2400</v>
      </c>
      <c r="C63" s="30" t="s">
        <v>165</v>
      </c>
      <c r="D63" s="31" t="s">
        <v>67</v>
      </c>
      <c r="E63" s="32" t="s">
        <v>166</v>
      </c>
      <c r="F63" s="32" t="s">
        <v>69</v>
      </c>
      <c r="G63" s="32" t="s">
        <v>70</v>
      </c>
      <c r="H63" s="33" t="s">
        <v>71</v>
      </c>
      <c r="I63" s="31" t="s">
        <v>72</v>
      </c>
      <c r="J63" s="34" t="s">
        <v>154</v>
      </c>
      <c r="K63" s="35">
        <v>1</v>
      </c>
      <c r="L63" s="36">
        <v>101765.6</v>
      </c>
      <c r="M63" s="36">
        <v>26533.81568</v>
      </c>
      <c r="P63" s="23" t="s">
        <v>167</v>
      </c>
      <c r="Q63" s="23" t="s">
        <v>168</v>
      </c>
      <c r="R63" s="23" t="s">
        <v>76</v>
      </c>
      <c r="S63" s="23" t="s">
        <v>77</v>
      </c>
      <c r="T63" s="23" t="s">
        <v>169</v>
      </c>
      <c r="U63" s="23" t="s">
        <v>79</v>
      </c>
      <c r="V63" s="23" t="s">
        <v>170</v>
      </c>
      <c r="W63" s="78">
        <v>53.6738</v>
      </c>
      <c r="Z63" s="23">
        <v>1</v>
      </c>
      <c r="AA63" s="99">
        <v>1</v>
      </c>
      <c r="AB63" s="78">
        <v>2697</v>
      </c>
      <c r="AC63" s="78">
        <v>12496.815680000002</v>
      </c>
      <c r="AD63" s="78">
        <v>11340</v>
      </c>
      <c r="AE63" s="78">
        <v>0</v>
      </c>
    </row>
    <row r="64" ht="12.75">
      <c r="A64" s="105" t="s">
        <v>172</v>
      </c>
    </row>
    <row r="65" spans="1:31" ht="12.75">
      <c r="A65" s="23">
        <v>131</v>
      </c>
      <c r="B65" s="23">
        <v>2400</v>
      </c>
      <c r="C65" s="30" t="s">
        <v>173</v>
      </c>
      <c r="D65" s="31" t="s">
        <v>67</v>
      </c>
      <c r="E65" s="32" t="s">
        <v>166</v>
      </c>
      <c r="F65" s="32" t="s">
        <v>69</v>
      </c>
      <c r="G65" s="32" t="s">
        <v>174</v>
      </c>
      <c r="H65" s="33" t="s">
        <v>71</v>
      </c>
      <c r="I65" s="31" t="s">
        <v>72</v>
      </c>
      <c r="J65" s="34" t="s">
        <v>154</v>
      </c>
      <c r="K65" s="35">
        <v>1</v>
      </c>
      <c r="L65" s="36">
        <v>84622.59</v>
      </c>
      <c r="M65" s="36">
        <v>23973.654051999998</v>
      </c>
      <c r="P65" s="23" t="s">
        <v>175</v>
      </c>
      <c r="Q65" s="23" t="s">
        <v>176</v>
      </c>
      <c r="R65" s="23" t="s">
        <v>76</v>
      </c>
      <c r="S65" s="23" t="s">
        <v>77</v>
      </c>
      <c r="T65" s="23" t="s">
        <v>177</v>
      </c>
      <c r="U65" s="23" t="s">
        <v>79</v>
      </c>
      <c r="V65" s="23" t="s">
        <v>178</v>
      </c>
      <c r="W65" s="78">
        <v>51.10060000000001</v>
      </c>
      <c r="Z65" s="23">
        <v>1</v>
      </c>
      <c r="AA65" s="99">
        <v>1</v>
      </c>
      <c r="AB65" s="78">
        <v>2242</v>
      </c>
      <c r="AC65" s="78">
        <v>10391.654052</v>
      </c>
      <c r="AD65" s="78">
        <v>11340</v>
      </c>
      <c r="AE65" s="78">
        <v>0</v>
      </c>
    </row>
    <row r="66" spans="1:31" ht="12.75">
      <c r="A66" s="23">
        <v>131</v>
      </c>
      <c r="B66" s="23">
        <v>2400</v>
      </c>
      <c r="C66" s="30" t="s">
        <v>173</v>
      </c>
      <c r="D66" s="31" t="s">
        <v>67</v>
      </c>
      <c r="E66" s="32" t="s">
        <v>166</v>
      </c>
      <c r="F66" s="32" t="s">
        <v>69</v>
      </c>
      <c r="G66" s="32" t="s">
        <v>174</v>
      </c>
      <c r="H66" s="33" t="s">
        <v>71</v>
      </c>
      <c r="I66" s="31" t="s">
        <v>72</v>
      </c>
      <c r="J66" s="34" t="s">
        <v>154</v>
      </c>
      <c r="K66" s="35">
        <v>1</v>
      </c>
      <c r="L66" s="36">
        <v>84622.59</v>
      </c>
      <c r="M66" s="36">
        <v>12633.654052</v>
      </c>
      <c r="P66" s="23" t="s">
        <v>175</v>
      </c>
      <c r="Q66" s="23" t="s">
        <v>179</v>
      </c>
      <c r="R66" s="23" t="s">
        <v>76</v>
      </c>
      <c r="S66" s="23" t="s">
        <v>77</v>
      </c>
      <c r="T66" s="23" t="s">
        <v>177</v>
      </c>
      <c r="U66" s="23" t="s">
        <v>79</v>
      </c>
      <c r="V66" s="23" t="s">
        <v>178</v>
      </c>
      <c r="W66" s="78">
        <v>51.10060000000001</v>
      </c>
      <c r="Z66" s="23">
        <v>1</v>
      </c>
      <c r="AA66" s="99">
        <v>1</v>
      </c>
      <c r="AB66" s="78">
        <v>2242</v>
      </c>
      <c r="AC66" s="78">
        <v>10391.654052</v>
      </c>
      <c r="AD66" s="78">
        <v>0</v>
      </c>
      <c r="AE66" s="78">
        <v>0</v>
      </c>
    </row>
    <row r="67" spans="1:31" ht="12.75">
      <c r="A67" s="23">
        <v>131</v>
      </c>
      <c r="B67" s="23">
        <v>2400</v>
      </c>
      <c r="C67" s="30" t="s">
        <v>173</v>
      </c>
      <c r="D67" s="31" t="s">
        <v>67</v>
      </c>
      <c r="E67" s="32" t="s">
        <v>166</v>
      </c>
      <c r="F67" s="32" t="s">
        <v>69</v>
      </c>
      <c r="G67" s="32" t="s">
        <v>174</v>
      </c>
      <c r="H67" s="33" t="s">
        <v>71</v>
      </c>
      <c r="I67" s="31" t="s">
        <v>72</v>
      </c>
      <c r="J67" s="34" t="s">
        <v>154</v>
      </c>
      <c r="K67" s="35">
        <v>1</v>
      </c>
      <c r="L67" s="36">
        <v>95451.01</v>
      </c>
      <c r="M67" s="36">
        <v>25590.384028</v>
      </c>
      <c r="P67" s="23" t="s">
        <v>175</v>
      </c>
      <c r="Q67" s="23" t="s">
        <v>179</v>
      </c>
      <c r="R67" s="23" t="s">
        <v>76</v>
      </c>
      <c r="S67" s="23" t="s">
        <v>77</v>
      </c>
      <c r="T67" s="23" t="s">
        <v>177</v>
      </c>
      <c r="U67" s="23" t="s">
        <v>79</v>
      </c>
      <c r="V67" s="23" t="s">
        <v>180</v>
      </c>
      <c r="W67" s="78">
        <v>57.6395</v>
      </c>
      <c r="Z67" s="23">
        <v>1</v>
      </c>
      <c r="AA67" s="99">
        <v>1</v>
      </c>
      <c r="AB67" s="78">
        <v>2529</v>
      </c>
      <c r="AC67" s="78">
        <v>11721.384028</v>
      </c>
      <c r="AD67" s="78">
        <v>11340</v>
      </c>
      <c r="AE67" s="78">
        <v>0</v>
      </c>
    </row>
    <row r="68" ht="12.75">
      <c r="A68" s="105" t="s">
        <v>182</v>
      </c>
    </row>
    <row r="69" spans="1:31" ht="12.75">
      <c r="A69" s="23">
        <v>140</v>
      </c>
      <c r="B69" s="23">
        <v>1000</v>
      </c>
      <c r="C69" s="30" t="s">
        <v>183</v>
      </c>
      <c r="D69" s="31" t="s">
        <v>67</v>
      </c>
      <c r="E69" s="32" t="s">
        <v>68</v>
      </c>
      <c r="F69" s="32" t="s">
        <v>184</v>
      </c>
      <c r="G69" s="32" t="s">
        <v>185</v>
      </c>
      <c r="H69" s="33" t="s">
        <v>71</v>
      </c>
      <c r="I69" s="31" t="s">
        <v>72</v>
      </c>
      <c r="J69" s="34" t="s">
        <v>73</v>
      </c>
      <c r="K69" s="35">
        <v>1</v>
      </c>
      <c r="L69" s="36">
        <v>22386.9</v>
      </c>
      <c r="M69" s="36">
        <v>10496.51132</v>
      </c>
      <c r="P69" s="23" t="s">
        <v>186</v>
      </c>
      <c r="Q69" s="23" t="s">
        <v>187</v>
      </c>
      <c r="R69" s="23" t="s">
        <v>76</v>
      </c>
      <c r="S69" s="23" t="s">
        <v>77</v>
      </c>
      <c r="T69" s="23" t="s">
        <v>188</v>
      </c>
      <c r="U69" s="23" t="s">
        <v>79</v>
      </c>
      <c r="V69" s="23" t="s">
        <v>189</v>
      </c>
      <c r="W69" s="78">
        <v>15.2916</v>
      </c>
      <c r="Z69" s="23">
        <v>1</v>
      </c>
      <c r="AA69" s="99">
        <v>1</v>
      </c>
      <c r="AB69" s="78">
        <v>593</v>
      </c>
      <c r="AC69" s="78">
        <v>2749.1113200000004</v>
      </c>
      <c r="AD69" s="78">
        <v>0</v>
      </c>
      <c r="AE69" s="78">
        <v>7154.4</v>
      </c>
    </row>
    <row r="70" spans="1:31" ht="12.75">
      <c r="A70" s="23">
        <v>140</v>
      </c>
      <c r="B70" s="23">
        <v>1000</v>
      </c>
      <c r="C70" s="30" t="s">
        <v>183</v>
      </c>
      <c r="D70" s="31" t="s">
        <v>67</v>
      </c>
      <c r="E70" s="32" t="s">
        <v>68</v>
      </c>
      <c r="F70" s="32" t="s">
        <v>184</v>
      </c>
      <c r="G70" s="32" t="s">
        <v>185</v>
      </c>
      <c r="H70" s="33" t="s">
        <v>71</v>
      </c>
      <c r="I70" s="31" t="s">
        <v>72</v>
      </c>
      <c r="J70" s="34" t="s">
        <v>73</v>
      </c>
      <c r="K70" s="35">
        <v>1</v>
      </c>
      <c r="L70" s="36">
        <v>22386.9</v>
      </c>
      <c r="M70" s="36">
        <v>3342.1113200000004</v>
      </c>
      <c r="P70" s="23" t="s">
        <v>186</v>
      </c>
      <c r="Q70" s="23" t="s">
        <v>187</v>
      </c>
      <c r="R70" s="23" t="s">
        <v>76</v>
      </c>
      <c r="S70" s="23" t="s">
        <v>77</v>
      </c>
      <c r="T70" s="23" t="s">
        <v>188</v>
      </c>
      <c r="U70" s="23" t="s">
        <v>79</v>
      </c>
      <c r="V70" s="23" t="s">
        <v>189</v>
      </c>
      <c r="W70" s="78">
        <v>15.2916</v>
      </c>
      <c r="Z70" s="23">
        <v>1</v>
      </c>
      <c r="AA70" s="99">
        <v>1</v>
      </c>
      <c r="AB70" s="78">
        <v>593</v>
      </c>
      <c r="AC70" s="78">
        <v>2749.1113200000004</v>
      </c>
      <c r="AD70" s="78">
        <v>0</v>
      </c>
      <c r="AE70" s="78">
        <v>0</v>
      </c>
    </row>
    <row r="71" spans="1:31" ht="12.75">
      <c r="A71" s="23">
        <v>140</v>
      </c>
      <c r="B71" s="23">
        <v>1000</v>
      </c>
      <c r="C71" s="30" t="s">
        <v>183</v>
      </c>
      <c r="D71" s="31" t="s">
        <v>67</v>
      </c>
      <c r="E71" s="32" t="s">
        <v>68</v>
      </c>
      <c r="F71" s="32" t="s">
        <v>184</v>
      </c>
      <c r="G71" s="32" t="s">
        <v>185</v>
      </c>
      <c r="H71" s="33" t="s">
        <v>71</v>
      </c>
      <c r="I71" s="31" t="s">
        <v>72</v>
      </c>
      <c r="J71" s="34" t="s">
        <v>73</v>
      </c>
      <c r="K71" s="35">
        <v>1</v>
      </c>
      <c r="L71" s="36">
        <v>28131.93</v>
      </c>
      <c r="M71" s="36">
        <v>11354.001004</v>
      </c>
      <c r="P71" s="23" t="s">
        <v>186</v>
      </c>
      <c r="Q71" s="23" t="s">
        <v>187</v>
      </c>
      <c r="R71" s="23" t="s">
        <v>76</v>
      </c>
      <c r="S71" s="23" t="s">
        <v>89</v>
      </c>
      <c r="T71" s="23" t="s">
        <v>188</v>
      </c>
      <c r="U71" s="23" t="s">
        <v>79</v>
      </c>
      <c r="V71" s="23" t="s">
        <v>190</v>
      </c>
      <c r="W71" s="78">
        <v>19.2158</v>
      </c>
      <c r="Z71" s="23">
        <v>1</v>
      </c>
      <c r="AA71" s="99">
        <v>1</v>
      </c>
      <c r="AB71" s="78">
        <v>745</v>
      </c>
      <c r="AC71" s="78">
        <v>3454.601004</v>
      </c>
      <c r="AD71" s="78">
        <v>0</v>
      </c>
      <c r="AE71" s="78">
        <v>7154.4</v>
      </c>
    </row>
    <row r="72" spans="1:31" ht="12.75">
      <c r="A72" s="23">
        <v>140</v>
      </c>
      <c r="B72" s="23">
        <v>1000</v>
      </c>
      <c r="C72" s="30" t="s">
        <v>191</v>
      </c>
      <c r="D72" s="31" t="s">
        <v>67</v>
      </c>
      <c r="E72" s="32" t="s">
        <v>68</v>
      </c>
      <c r="F72" s="32" t="s">
        <v>184</v>
      </c>
      <c r="G72" s="32" t="s">
        <v>185</v>
      </c>
      <c r="H72" s="33" t="s">
        <v>71</v>
      </c>
      <c r="I72" s="31" t="s">
        <v>72</v>
      </c>
      <c r="J72" s="34" t="s">
        <v>192</v>
      </c>
      <c r="K72" s="35">
        <v>1</v>
      </c>
      <c r="L72" s="36">
        <v>27653.2</v>
      </c>
      <c r="M72" s="36">
        <v>11283.21296</v>
      </c>
      <c r="P72" s="23" t="s">
        <v>193</v>
      </c>
      <c r="Q72" s="23" t="s">
        <v>194</v>
      </c>
      <c r="R72" s="23" t="s">
        <v>76</v>
      </c>
      <c r="S72" s="23" t="s">
        <v>89</v>
      </c>
      <c r="T72" s="23" t="s">
        <v>188</v>
      </c>
      <c r="U72" s="23" t="s">
        <v>79</v>
      </c>
      <c r="V72" s="23" t="s">
        <v>195</v>
      </c>
      <c r="W72" s="78">
        <v>18.8888</v>
      </c>
      <c r="Z72" s="23">
        <v>1</v>
      </c>
      <c r="AA72" s="99">
        <v>1</v>
      </c>
      <c r="AB72" s="78">
        <v>733</v>
      </c>
      <c r="AC72" s="78">
        <v>3395.81296</v>
      </c>
      <c r="AD72" s="78">
        <v>0</v>
      </c>
      <c r="AE72" s="78">
        <v>7154.4</v>
      </c>
    </row>
    <row r="73" spans="1:31" ht="12.75">
      <c r="A73" s="23">
        <v>140</v>
      </c>
      <c r="B73" s="23">
        <v>1000</v>
      </c>
      <c r="C73" s="30" t="s">
        <v>196</v>
      </c>
      <c r="D73" s="31" t="s">
        <v>67</v>
      </c>
      <c r="E73" s="32" t="s">
        <v>68</v>
      </c>
      <c r="F73" s="32" t="s">
        <v>197</v>
      </c>
      <c r="G73" s="32" t="s">
        <v>185</v>
      </c>
      <c r="H73" s="33" t="s">
        <v>71</v>
      </c>
      <c r="I73" s="31" t="s">
        <v>72</v>
      </c>
      <c r="J73" s="34" t="s">
        <v>198</v>
      </c>
      <c r="K73" s="35">
        <v>1</v>
      </c>
      <c r="L73" s="36">
        <v>22865.63</v>
      </c>
      <c r="M73" s="36">
        <v>10568.299364</v>
      </c>
      <c r="P73" s="23" t="s">
        <v>199</v>
      </c>
      <c r="Q73" s="23" t="s">
        <v>200</v>
      </c>
      <c r="R73" s="23" t="s">
        <v>76</v>
      </c>
      <c r="S73" s="23" t="s">
        <v>201</v>
      </c>
      <c r="T73" s="23" t="s">
        <v>188</v>
      </c>
      <c r="U73" s="23" t="s">
        <v>79</v>
      </c>
      <c r="V73" s="23" t="s">
        <v>202</v>
      </c>
      <c r="W73" s="78">
        <v>15.6186</v>
      </c>
      <c r="Z73" s="23">
        <v>1</v>
      </c>
      <c r="AA73" s="99">
        <v>1</v>
      </c>
      <c r="AB73" s="78">
        <v>606</v>
      </c>
      <c r="AC73" s="78">
        <v>2807.8993640000003</v>
      </c>
      <c r="AD73" s="78">
        <v>0</v>
      </c>
      <c r="AE73" s="78">
        <v>7154.4</v>
      </c>
    </row>
    <row r="74" ht="12.75">
      <c r="A74" s="105" t="s">
        <v>204</v>
      </c>
    </row>
    <row r="75" spans="1:31" ht="12.75">
      <c r="A75" s="23">
        <v>142</v>
      </c>
      <c r="B75" s="23">
        <v>2100</v>
      </c>
      <c r="C75" s="30" t="s">
        <v>205</v>
      </c>
      <c r="D75" s="31" t="s">
        <v>67</v>
      </c>
      <c r="E75" s="32" t="s">
        <v>206</v>
      </c>
      <c r="F75" s="32" t="s">
        <v>89</v>
      </c>
      <c r="G75" s="32" t="s">
        <v>207</v>
      </c>
      <c r="H75" s="33" t="s">
        <v>71</v>
      </c>
      <c r="I75" s="31" t="s">
        <v>72</v>
      </c>
      <c r="J75" s="34" t="s">
        <v>154</v>
      </c>
      <c r="K75" s="35">
        <v>1</v>
      </c>
      <c r="L75" s="36">
        <v>36210.26</v>
      </c>
      <c r="M75" s="36">
        <v>12561.019928</v>
      </c>
      <c r="P75" s="23" t="s">
        <v>208</v>
      </c>
      <c r="Q75" s="23" t="s">
        <v>209</v>
      </c>
      <c r="R75" s="23" t="s">
        <v>76</v>
      </c>
      <c r="S75" s="23" t="s">
        <v>89</v>
      </c>
      <c r="T75" s="23" t="s">
        <v>210</v>
      </c>
      <c r="U75" s="23" t="s">
        <v>79</v>
      </c>
      <c r="V75" s="23" t="s">
        <v>211</v>
      </c>
      <c r="W75" s="78">
        <v>21.866100000000003</v>
      </c>
      <c r="Z75" s="23">
        <v>1</v>
      </c>
      <c r="AA75" s="99">
        <v>1</v>
      </c>
      <c r="AB75" s="78">
        <v>960</v>
      </c>
      <c r="AC75" s="78">
        <v>4446.619928</v>
      </c>
      <c r="AD75" s="78">
        <v>0</v>
      </c>
      <c r="AE75" s="78">
        <v>7154.4</v>
      </c>
    </row>
    <row r="76" spans="1:31" ht="12.75">
      <c r="A76" s="23">
        <v>142</v>
      </c>
      <c r="B76" s="23">
        <v>2400</v>
      </c>
      <c r="C76" s="30" t="s">
        <v>212</v>
      </c>
      <c r="D76" s="31" t="s">
        <v>67</v>
      </c>
      <c r="E76" s="32" t="s">
        <v>166</v>
      </c>
      <c r="F76" s="32" t="s">
        <v>213</v>
      </c>
      <c r="G76" s="32" t="s">
        <v>207</v>
      </c>
      <c r="H76" s="33" t="s">
        <v>71</v>
      </c>
      <c r="I76" s="31" t="s">
        <v>72</v>
      </c>
      <c r="J76" s="34" t="s">
        <v>154</v>
      </c>
      <c r="K76" s="35">
        <v>1</v>
      </c>
      <c r="L76" s="36">
        <v>22695.1</v>
      </c>
      <c r="M76" s="36">
        <v>10542.35828</v>
      </c>
      <c r="P76" s="23" t="s">
        <v>214</v>
      </c>
      <c r="Q76" s="23" t="s">
        <v>215</v>
      </c>
      <c r="R76" s="23" t="s">
        <v>76</v>
      </c>
      <c r="S76" s="23" t="s">
        <v>89</v>
      </c>
      <c r="T76" s="23" t="s">
        <v>216</v>
      </c>
      <c r="U76" s="23" t="s">
        <v>79</v>
      </c>
      <c r="V76" s="23" t="s">
        <v>217</v>
      </c>
      <c r="W76" s="78">
        <v>14.698900000000002</v>
      </c>
      <c r="Z76" s="23">
        <v>1</v>
      </c>
      <c r="AA76" s="99">
        <v>1</v>
      </c>
      <c r="AB76" s="78">
        <v>601</v>
      </c>
      <c r="AC76" s="78">
        <v>2786.95828</v>
      </c>
      <c r="AD76" s="78">
        <v>0</v>
      </c>
      <c r="AE76" s="78">
        <v>7154.4</v>
      </c>
    </row>
    <row r="77" spans="1:31" ht="12.75">
      <c r="A77" s="23">
        <v>142</v>
      </c>
      <c r="B77" s="23">
        <v>2400</v>
      </c>
      <c r="C77" s="30" t="s">
        <v>212</v>
      </c>
      <c r="D77" s="31" t="s">
        <v>67</v>
      </c>
      <c r="E77" s="32" t="s">
        <v>166</v>
      </c>
      <c r="F77" s="32" t="s">
        <v>213</v>
      </c>
      <c r="G77" s="32" t="s">
        <v>207</v>
      </c>
      <c r="H77" s="33" t="s">
        <v>71</v>
      </c>
      <c r="I77" s="31" t="s">
        <v>72</v>
      </c>
      <c r="J77" s="34" t="s">
        <v>154</v>
      </c>
      <c r="K77" s="35">
        <v>1</v>
      </c>
      <c r="L77" s="36">
        <v>26969.51</v>
      </c>
      <c r="M77" s="36">
        <v>11181.255828</v>
      </c>
      <c r="P77" s="23" t="s">
        <v>214</v>
      </c>
      <c r="Q77" s="23" t="s">
        <v>215</v>
      </c>
      <c r="R77" s="23" t="s">
        <v>76</v>
      </c>
      <c r="S77" s="23" t="s">
        <v>77</v>
      </c>
      <c r="T77" s="23" t="s">
        <v>216</v>
      </c>
      <c r="U77" s="23" t="s">
        <v>79</v>
      </c>
      <c r="V77" s="23" t="s">
        <v>218</v>
      </c>
      <c r="W77" s="78">
        <v>17.4673</v>
      </c>
      <c r="Z77" s="23">
        <v>1</v>
      </c>
      <c r="AA77" s="99">
        <v>1</v>
      </c>
      <c r="AB77" s="78">
        <v>715</v>
      </c>
      <c r="AC77" s="78">
        <v>3311.855828</v>
      </c>
      <c r="AD77" s="78">
        <v>0</v>
      </c>
      <c r="AE77" s="78">
        <v>7154.4</v>
      </c>
    </row>
    <row r="78" spans="1:31" ht="12.75">
      <c r="A78" s="23">
        <v>142</v>
      </c>
      <c r="B78" s="23">
        <v>2400</v>
      </c>
      <c r="C78" s="30" t="s">
        <v>212</v>
      </c>
      <c r="D78" s="31" t="s">
        <v>67</v>
      </c>
      <c r="E78" s="32" t="s">
        <v>166</v>
      </c>
      <c r="F78" s="32" t="s">
        <v>213</v>
      </c>
      <c r="G78" s="32" t="s">
        <v>207</v>
      </c>
      <c r="H78" s="33" t="s">
        <v>71</v>
      </c>
      <c r="I78" s="31" t="s">
        <v>72</v>
      </c>
      <c r="J78" s="34" t="s">
        <v>154</v>
      </c>
      <c r="K78" s="35">
        <v>1</v>
      </c>
      <c r="L78" s="36">
        <v>29106.72</v>
      </c>
      <c r="M78" s="36">
        <v>11499.705216</v>
      </c>
      <c r="P78" s="23" t="s">
        <v>214</v>
      </c>
      <c r="Q78" s="23" t="s">
        <v>215</v>
      </c>
      <c r="R78" s="23" t="s">
        <v>76</v>
      </c>
      <c r="S78" s="23" t="s">
        <v>77</v>
      </c>
      <c r="T78" s="23" t="s">
        <v>216</v>
      </c>
      <c r="U78" s="23" t="s">
        <v>79</v>
      </c>
      <c r="V78" s="23" t="s">
        <v>219</v>
      </c>
      <c r="W78" s="78">
        <v>18.8515</v>
      </c>
      <c r="Z78" s="23">
        <v>1</v>
      </c>
      <c r="AA78" s="99">
        <v>1</v>
      </c>
      <c r="AB78" s="78">
        <v>771</v>
      </c>
      <c r="AC78" s="78">
        <v>3574.305216</v>
      </c>
      <c r="AD78" s="78">
        <v>0</v>
      </c>
      <c r="AE78" s="78">
        <v>7154.4</v>
      </c>
    </row>
    <row r="79" spans="1:31" ht="12.75">
      <c r="A79" s="23">
        <v>142</v>
      </c>
      <c r="B79" s="23">
        <v>2400</v>
      </c>
      <c r="C79" s="30" t="s">
        <v>220</v>
      </c>
      <c r="D79" s="31" t="s">
        <v>67</v>
      </c>
      <c r="E79" s="32" t="s">
        <v>166</v>
      </c>
      <c r="F79" s="32" t="s">
        <v>213</v>
      </c>
      <c r="G79" s="32" t="s">
        <v>207</v>
      </c>
      <c r="H79" s="33" t="s">
        <v>71</v>
      </c>
      <c r="I79" s="31" t="s">
        <v>72</v>
      </c>
      <c r="J79" s="34" t="s">
        <v>154</v>
      </c>
      <c r="K79" s="35">
        <v>1</v>
      </c>
      <c r="L79" s="36">
        <v>29912.57</v>
      </c>
      <c r="M79" s="36">
        <v>11620.663596</v>
      </c>
      <c r="P79" s="23" t="s">
        <v>221</v>
      </c>
      <c r="Q79" s="23" t="s">
        <v>222</v>
      </c>
      <c r="R79" s="23" t="s">
        <v>76</v>
      </c>
      <c r="S79" s="23" t="s">
        <v>77</v>
      </c>
      <c r="T79" s="23" t="s">
        <v>223</v>
      </c>
      <c r="U79" s="23" t="s">
        <v>79</v>
      </c>
      <c r="V79" s="23" t="s">
        <v>224</v>
      </c>
      <c r="W79" s="78">
        <v>15.7767</v>
      </c>
      <c r="Z79" s="23">
        <v>1</v>
      </c>
      <c r="AA79" s="99">
        <v>1</v>
      </c>
      <c r="AB79" s="78">
        <v>793</v>
      </c>
      <c r="AC79" s="78">
        <v>3673.2635960000002</v>
      </c>
      <c r="AD79" s="78">
        <v>0</v>
      </c>
      <c r="AE79" s="78">
        <v>7154.4</v>
      </c>
    </row>
    <row r="80" spans="1:31" ht="12.75">
      <c r="A80" s="23">
        <v>142</v>
      </c>
      <c r="B80" s="23">
        <v>2400</v>
      </c>
      <c r="C80" s="30" t="s">
        <v>225</v>
      </c>
      <c r="D80" s="31" t="s">
        <v>67</v>
      </c>
      <c r="E80" s="32" t="s">
        <v>166</v>
      </c>
      <c r="F80" s="32" t="s">
        <v>213</v>
      </c>
      <c r="G80" s="32" t="s">
        <v>207</v>
      </c>
      <c r="H80" s="33" t="s">
        <v>71</v>
      </c>
      <c r="I80" s="31" t="s">
        <v>72</v>
      </c>
      <c r="J80" s="34" t="s">
        <v>154</v>
      </c>
      <c r="K80" s="35">
        <v>1</v>
      </c>
      <c r="L80" s="36">
        <v>39635.16</v>
      </c>
      <c r="M80" s="36">
        <v>13071.597647999999</v>
      </c>
      <c r="P80" s="23" t="s">
        <v>226</v>
      </c>
      <c r="Q80" s="23" t="s">
        <v>227</v>
      </c>
      <c r="R80" s="23" t="s">
        <v>76</v>
      </c>
      <c r="S80" s="23" t="s">
        <v>89</v>
      </c>
      <c r="T80" s="23" t="s">
        <v>223</v>
      </c>
      <c r="U80" s="23" t="s">
        <v>79</v>
      </c>
      <c r="V80" s="23" t="s">
        <v>228</v>
      </c>
      <c r="W80" s="78">
        <v>20.904600000000002</v>
      </c>
      <c r="Z80" s="23">
        <v>1</v>
      </c>
      <c r="AA80" s="99">
        <v>1</v>
      </c>
      <c r="AB80" s="78">
        <v>1050</v>
      </c>
      <c r="AC80" s="78">
        <v>4867.197648</v>
      </c>
      <c r="AD80" s="78">
        <v>0</v>
      </c>
      <c r="AE80" s="78">
        <v>7154.4</v>
      </c>
    </row>
    <row r="81" spans="1:31" ht="12.75">
      <c r="A81" s="23">
        <v>142</v>
      </c>
      <c r="B81" s="23">
        <v>2400</v>
      </c>
      <c r="C81" s="30" t="s">
        <v>225</v>
      </c>
      <c r="D81" s="31" t="s">
        <v>67</v>
      </c>
      <c r="E81" s="32" t="s">
        <v>166</v>
      </c>
      <c r="F81" s="32" t="s">
        <v>213</v>
      </c>
      <c r="G81" s="32" t="s">
        <v>207</v>
      </c>
      <c r="H81" s="33" t="s">
        <v>71</v>
      </c>
      <c r="I81" s="31" t="s">
        <v>72</v>
      </c>
      <c r="J81" s="34" t="s">
        <v>154</v>
      </c>
      <c r="K81" s="35">
        <v>1</v>
      </c>
      <c r="L81" s="36">
        <v>40850.48</v>
      </c>
      <c r="M81" s="36">
        <v>12803.838944</v>
      </c>
      <c r="P81" s="23" t="s">
        <v>226</v>
      </c>
      <c r="Q81" s="23" t="s">
        <v>227</v>
      </c>
      <c r="R81" s="23" t="s">
        <v>76</v>
      </c>
      <c r="S81" s="23" t="s">
        <v>77</v>
      </c>
      <c r="T81" s="23" t="s">
        <v>223</v>
      </c>
      <c r="U81" s="23" t="s">
        <v>79</v>
      </c>
      <c r="V81" s="23" t="s">
        <v>229</v>
      </c>
      <c r="W81" s="78">
        <v>21.5456</v>
      </c>
      <c r="Z81" s="23">
        <v>1</v>
      </c>
      <c r="AA81" s="99">
        <v>1</v>
      </c>
      <c r="AB81" s="78">
        <v>633</v>
      </c>
      <c r="AC81" s="78">
        <v>5016.438944</v>
      </c>
      <c r="AD81" s="78">
        <v>0</v>
      </c>
      <c r="AE81" s="78">
        <v>7154.4</v>
      </c>
    </row>
    <row r="82" ht="12.75">
      <c r="A82" s="105" t="s">
        <v>231</v>
      </c>
    </row>
    <row r="83" spans="1:31" ht="12.75">
      <c r="A83" s="23">
        <v>165</v>
      </c>
      <c r="B83" s="23">
        <v>2220</v>
      </c>
      <c r="C83" s="30" t="s">
        <v>232</v>
      </c>
      <c r="D83" s="31" t="s">
        <v>67</v>
      </c>
      <c r="E83" s="32" t="s">
        <v>233</v>
      </c>
      <c r="F83" s="32" t="s">
        <v>69</v>
      </c>
      <c r="G83" s="32" t="s">
        <v>70</v>
      </c>
      <c r="H83" s="33" t="s">
        <v>71</v>
      </c>
      <c r="I83" s="31" t="s">
        <v>72</v>
      </c>
      <c r="J83" s="34" t="s">
        <v>234</v>
      </c>
      <c r="K83" s="35">
        <v>1</v>
      </c>
      <c r="L83" s="36">
        <v>73399.38</v>
      </c>
      <c r="M83" s="36">
        <v>21491.443864</v>
      </c>
      <c r="P83" s="23" t="s">
        <v>235</v>
      </c>
      <c r="Q83" s="23" t="s">
        <v>236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124</v>
      </c>
      <c r="W83" s="78">
        <v>49.8637</v>
      </c>
      <c r="Z83" s="23">
        <v>1</v>
      </c>
      <c r="AA83" s="99">
        <v>1</v>
      </c>
      <c r="AB83" s="78">
        <v>1138</v>
      </c>
      <c r="AC83" s="78">
        <v>9013.443864</v>
      </c>
      <c r="AD83" s="78">
        <v>11340</v>
      </c>
      <c r="AE83" s="78">
        <v>0</v>
      </c>
    </row>
    <row r="84" ht="12.75">
      <c r="A84" s="105" t="s">
        <v>238</v>
      </c>
    </row>
    <row r="85" spans="1:31" ht="12.75">
      <c r="A85" s="23">
        <v>173</v>
      </c>
      <c r="B85" s="23">
        <v>2100</v>
      </c>
      <c r="C85" s="30" t="s">
        <v>239</v>
      </c>
      <c r="D85" s="31" t="s">
        <v>67</v>
      </c>
      <c r="E85" s="32" t="s">
        <v>206</v>
      </c>
      <c r="F85" s="32" t="s">
        <v>146</v>
      </c>
      <c r="G85" s="32" t="s">
        <v>240</v>
      </c>
      <c r="H85" s="33" t="s">
        <v>71</v>
      </c>
      <c r="I85" s="31" t="s">
        <v>72</v>
      </c>
      <c r="J85" s="34" t="s">
        <v>154</v>
      </c>
      <c r="K85" s="35">
        <v>1</v>
      </c>
      <c r="L85" s="36">
        <v>71303.76</v>
      </c>
      <c r="M85" s="36">
        <v>21986.101728</v>
      </c>
      <c r="P85" s="23" t="s">
        <v>241</v>
      </c>
      <c r="Q85" s="23" t="s">
        <v>242</v>
      </c>
      <c r="R85" s="23" t="s">
        <v>76</v>
      </c>
      <c r="S85" s="23" t="s">
        <v>77</v>
      </c>
      <c r="T85" s="23" t="s">
        <v>78</v>
      </c>
      <c r="U85" s="23" t="s">
        <v>79</v>
      </c>
      <c r="V85" s="23" t="s">
        <v>243</v>
      </c>
      <c r="W85" s="78">
        <v>48.4401</v>
      </c>
      <c r="Z85" s="23">
        <v>1</v>
      </c>
      <c r="AA85" s="99">
        <v>1</v>
      </c>
      <c r="AB85" s="78">
        <v>1890</v>
      </c>
      <c r="AC85" s="78">
        <v>8756.101728</v>
      </c>
      <c r="AD85" s="78">
        <v>11340</v>
      </c>
      <c r="AE85" s="78">
        <v>0</v>
      </c>
    </row>
    <row r="86" spans="1:31" ht="12.75">
      <c r="A86" s="23">
        <v>173</v>
      </c>
      <c r="B86" s="23">
        <v>2100</v>
      </c>
      <c r="C86" s="30" t="s">
        <v>239</v>
      </c>
      <c r="D86" s="31" t="s">
        <v>67</v>
      </c>
      <c r="E86" s="32" t="s">
        <v>206</v>
      </c>
      <c r="F86" s="32" t="s">
        <v>146</v>
      </c>
      <c r="G86" s="32" t="s">
        <v>240</v>
      </c>
      <c r="H86" s="33" t="s">
        <v>71</v>
      </c>
      <c r="I86" s="31" t="s">
        <v>72</v>
      </c>
      <c r="J86" s="34" t="s">
        <v>154</v>
      </c>
      <c r="K86" s="35">
        <v>1</v>
      </c>
      <c r="L86" s="36">
        <v>57946.94</v>
      </c>
      <c r="M86" s="36">
        <v>19991.884232</v>
      </c>
      <c r="P86" s="23" t="s">
        <v>241</v>
      </c>
      <c r="Q86" s="23" t="s">
        <v>242</v>
      </c>
      <c r="R86" s="23" t="s">
        <v>76</v>
      </c>
      <c r="S86" s="23" t="s">
        <v>77</v>
      </c>
      <c r="T86" s="23" t="s">
        <v>78</v>
      </c>
      <c r="U86" s="23" t="s">
        <v>79</v>
      </c>
      <c r="V86" s="23" t="s">
        <v>244</v>
      </c>
      <c r="W86" s="78">
        <v>39.3661</v>
      </c>
      <c r="Z86" s="23">
        <v>1</v>
      </c>
      <c r="AA86" s="99">
        <v>1</v>
      </c>
      <c r="AB86" s="78">
        <v>1536</v>
      </c>
      <c r="AC86" s="78">
        <v>7115.884232</v>
      </c>
      <c r="AD86" s="78">
        <v>11340</v>
      </c>
      <c r="AE86" s="78">
        <v>0</v>
      </c>
    </row>
    <row r="87" spans="1:31" ht="12.75">
      <c r="A87" s="23">
        <v>173</v>
      </c>
      <c r="B87" s="23">
        <v>2100</v>
      </c>
      <c r="C87" s="30" t="s">
        <v>245</v>
      </c>
      <c r="D87" s="31" t="s">
        <v>67</v>
      </c>
      <c r="E87" s="32" t="s">
        <v>206</v>
      </c>
      <c r="F87" s="32" t="s">
        <v>146</v>
      </c>
      <c r="G87" s="32" t="s">
        <v>240</v>
      </c>
      <c r="H87" s="33" t="s">
        <v>71</v>
      </c>
      <c r="I87" s="31" t="s">
        <v>72</v>
      </c>
      <c r="J87" s="34" t="s">
        <v>154</v>
      </c>
      <c r="K87" s="35">
        <v>1</v>
      </c>
      <c r="L87" s="36">
        <v>84971.82</v>
      </c>
      <c r="M87" s="36">
        <v>24026.539496</v>
      </c>
      <c r="P87" s="23" t="s">
        <v>246</v>
      </c>
      <c r="Q87" s="23" t="s">
        <v>247</v>
      </c>
      <c r="R87" s="23" t="s">
        <v>76</v>
      </c>
      <c r="S87" s="23" t="s">
        <v>89</v>
      </c>
      <c r="T87" s="23" t="s">
        <v>248</v>
      </c>
      <c r="U87" s="23" t="s">
        <v>79</v>
      </c>
      <c r="V87" s="23" t="s">
        <v>249</v>
      </c>
      <c r="W87" s="78">
        <v>51.3115</v>
      </c>
      <c r="Z87" s="23">
        <v>1</v>
      </c>
      <c r="AA87" s="99">
        <v>1</v>
      </c>
      <c r="AB87" s="78">
        <v>2252</v>
      </c>
      <c r="AC87" s="78">
        <v>10434.539496000001</v>
      </c>
      <c r="AD87" s="78">
        <v>11340</v>
      </c>
      <c r="AE87" s="78">
        <v>0</v>
      </c>
    </row>
    <row r="88" ht="12.75">
      <c r="A88" s="105" t="s">
        <v>253</v>
      </c>
    </row>
    <row r="89" spans="1:31" ht="12.75">
      <c r="A89" s="23">
        <v>186</v>
      </c>
      <c r="B89" s="23">
        <v>2600</v>
      </c>
      <c r="C89" s="30" t="s">
        <v>254</v>
      </c>
      <c r="D89" s="31" t="s">
        <v>67</v>
      </c>
      <c r="E89" s="32" t="s">
        <v>255</v>
      </c>
      <c r="F89" s="32" t="s">
        <v>89</v>
      </c>
      <c r="G89" s="32" t="s">
        <v>256</v>
      </c>
      <c r="H89" s="33" t="s">
        <v>71</v>
      </c>
      <c r="I89" s="31" t="s">
        <v>72</v>
      </c>
      <c r="J89" s="34" t="s">
        <v>154</v>
      </c>
      <c r="K89" s="35">
        <v>1</v>
      </c>
      <c r="L89" s="36">
        <v>23419.37</v>
      </c>
      <c r="M89" s="36">
        <v>8946.4</v>
      </c>
      <c r="P89" s="23" t="s">
        <v>257</v>
      </c>
      <c r="Q89" s="23" t="s">
        <v>258</v>
      </c>
      <c r="R89" s="23" t="s">
        <v>76</v>
      </c>
      <c r="S89" s="23" t="s">
        <v>77</v>
      </c>
      <c r="T89" s="23" t="s">
        <v>259</v>
      </c>
      <c r="U89" s="23" t="s">
        <v>79</v>
      </c>
      <c r="V89" s="23" t="s">
        <v>260</v>
      </c>
      <c r="W89" s="78">
        <v>12.352</v>
      </c>
      <c r="Z89" s="23">
        <v>1</v>
      </c>
      <c r="AA89" s="99">
        <v>1</v>
      </c>
      <c r="AB89" s="78">
        <v>1792</v>
      </c>
      <c r="AC89" s="78">
        <v>0</v>
      </c>
      <c r="AD89" s="78">
        <v>0</v>
      </c>
      <c r="AE89" s="78">
        <v>7154.4</v>
      </c>
    </row>
    <row r="90" spans="1:31" ht="12.75">
      <c r="A90" s="23">
        <v>186</v>
      </c>
      <c r="B90" s="23">
        <v>2600</v>
      </c>
      <c r="C90" s="30" t="s">
        <v>254</v>
      </c>
      <c r="D90" s="31" t="s">
        <v>67</v>
      </c>
      <c r="E90" s="32" t="s">
        <v>255</v>
      </c>
      <c r="F90" s="32" t="s">
        <v>89</v>
      </c>
      <c r="G90" s="32" t="s">
        <v>256</v>
      </c>
      <c r="H90" s="33" t="s">
        <v>71</v>
      </c>
      <c r="I90" s="31" t="s">
        <v>72</v>
      </c>
      <c r="J90" s="34" t="s">
        <v>154</v>
      </c>
      <c r="K90" s="35">
        <v>1</v>
      </c>
      <c r="L90" s="36">
        <v>26401.15</v>
      </c>
      <c r="M90" s="36">
        <v>700</v>
      </c>
      <c r="P90" s="23" t="s">
        <v>257</v>
      </c>
      <c r="Q90" s="23" t="s">
        <v>258</v>
      </c>
      <c r="R90" s="23" t="s">
        <v>76</v>
      </c>
      <c r="S90" s="23" t="s">
        <v>77</v>
      </c>
      <c r="T90" s="23" t="s">
        <v>259</v>
      </c>
      <c r="U90" s="23" t="s">
        <v>79</v>
      </c>
      <c r="V90" s="23" t="s">
        <v>261</v>
      </c>
      <c r="W90" s="78">
        <v>13.9247</v>
      </c>
      <c r="Z90" s="23">
        <v>1</v>
      </c>
      <c r="AA90" s="99">
        <v>1</v>
      </c>
      <c r="AB90" s="78">
        <v>700</v>
      </c>
      <c r="AC90" s="78">
        <v>0</v>
      </c>
      <c r="AD90" s="78">
        <v>0</v>
      </c>
      <c r="AE90" s="78">
        <v>0</v>
      </c>
    </row>
    <row r="91" spans="1:31" ht="12.75">
      <c r="A91" s="23">
        <v>186</v>
      </c>
      <c r="B91" s="23">
        <v>2600</v>
      </c>
      <c r="C91" s="30" t="s">
        <v>254</v>
      </c>
      <c r="D91" s="31" t="s">
        <v>67</v>
      </c>
      <c r="E91" s="32" t="s">
        <v>255</v>
      </c>
      <c r="F91" s="32" t="s">
        <v>89</v>
      </c>
      <c r="G91" s="32" t="s">
        <v>256</v>
      </c>
      <c r="H91" s="33" t="s">
        <v>71</v>
      </c>
      <c r="I91" s="31" t="s">
        <v>72</v>
      </c>
      <c r="J91" s="34" t="s">
        <v>154</v>
      </c>
      <c r="K91" s="35">
        <v>1</v>
      </c>
      <c r="L91" s="36">
        <v>27395.08</v>
      </c>
      <c r="M91" s="36">
        <v>9250.4</v>
      </c>
      <c r="P91" s="23" t="s">
        <v>257</v>
      </c>
      <c r="Q91" s="23" t="s">
        <v>258</v>
      </c>
      <c r="R91" s="23" t="s">
        <v>76</v>
      </c>
      <c r="S91" s="23" t="s">
        <v>77</v>
      </c>
      <c r="T91" s="23" t="s">
        <v>259</v>
      </c>
      <c r="U91" s="23" t="s">
        <v>79</v>
      </c>
      <c r="V91" s="23" t="s">
        <v>262</v>
      </c>
      <c r="W91" s="78">
        <v>14.448900000000002</v>
      </c>
      <c r="Z91" s="23">
        <v>1</v>
      </c>
      <c r="AA91" s="99">
        <v>1</v>
      </c>
      <c r="AB91" s="78">
        <v>2096</v>
      </c>
      <c r="AC91" s="78">
        <v>0</v>
      </c>
      <c r="AD91" s="78">
        <v>0</v>
      </c>
      <c r="AE91" s="78">
        <v>7154.4</v>
      </c>
    </row>
    <row r="92" spans="1:31" ht="12.75">
      <c r="A92" s="23">
        <v>186</v>
      </c>
      <c r="B92" s="23">
        <v>2600</v>
      </c>
      <c r="C92" s="30" t="s">
        <v>254</v>
      </c>
      <c r="D92" s="31" t="s">
        <v>67</v>
      </c>
      <c r="E92" s="32" t="s">
        <v>255</v>
      </c>
      <c r="F92" s="32" t="s">
        <v>89</v>
      </c>
      <c r="G92" s="32" t="s">
        <v>256</v>
      </c>
      <c r="H92" s="33" t="s">
        <v>71</v>
      </c>
      <c r="I92" s="31" t="s">
        <v>72</v>
      </c>
      <c r="J92" s="34" t="s">
        <v>154</v>
      </c>
      <c r="K92" s="35">
        <v>1</v>
      </c>
      <c r="L92" s="36">
        <v>28885.97</v>
      </c>
      <c r="M92" s="36">
        <v>9364.4</v>
      </c>
      <c r="P92" s="23" t="s">
        <v>257</v>
      </c>
      <c r="Q92" s="23" t="s">
        <v>258</v>
      </c>
      <c r="R92" s="23" t="s">
        <v>76</v>
      </c>
      <c r="S92" s="23" t="s">
        <v>77</v>
      </c>
      <c r="T92" s="23" t="s">
        <v>259</v>
      </c>
      <c r="U92" s="23" t="s">
        <v>79</v>
      </c>
      <c r="V92" s="23" t="s">
        <v>263</v>
      </c>
      <c r="W92" s="78">
        <v>15.235199999999999</v>
      </c>
      <c r="Z92" s="23">
        <v>1</v>
      </c>
      <c r="AA92" s="99">
        <v>1</v>
      </c>
      <c r="AB92" s="78">
        <v>2210</v>
      </c>
      <c r="AC92" s="78">
        <v>0</v>
      </c>
      <c r="AD92" s="78">
        <v>0</v>
      </c>
      <c r="AE92" s="78">
        <v>7154.4</v>
      </c>
    </row>
    <row r="93" spans="1:31" ht="12.75">
      <c r="A93" s="23">
        <v>186</v>
      </c>
      <c r="B93" s="23">
        <v>2600</v>
      </c>
      <c r="C93" s="30" t="s">
        <v>264</v>
      </c>
      <c r="D93" s="31" t="s">
        <v>67</v>
      </c>
      <c r="E93" s="32" t="s">
        <v>255</v>
      </c>
      <c r="F93" s="32" t="s">
        <v>89</v>
      </c>
      <c r="G93" s="32" t="s">
        <v>256</v>
      </c>
      <c r="H93" s="33" t="s">
        <v>71</v>
      </c>
      <c r="I93" s="31" t="s">
        <v>72</v>
      </c>
      <c r="J93" s="34" t="s">
        <v>154</v>
      </c>
      <c r="K93" s="35">
        <v>1</v>
      </c>
      <c r="L93" s="36">
        <v>29968.63</v>
      </c>
      <c r="M93" s="36">
        <v>4474.147764</v>
      </c>
      <c r="P93" s="23" t="s">
        <v>265</v>
      </c>
      <c r="Q93" s="23" t="s">
        <v>266</v>
      </c>
      <c r="R93" s="23" t="s">
        <v>76</v>
      </c>
      <c r="S93" s="23" t="s">
        <v>89</v>
      </c>
      <c r="T93" s="23" t="s">
        <v>223</v>
      </c>
      <c r="U93" s="23" t="s">
        <v>79</v>
      </c>
      <c r="V93" s="23" t="s">
        <v>267</v>
      </c>
      <c r="W93" s="78">
        <v>15.8062</v>
      </c>
      <c r="Z93" s="23">
        <v>1</v>
      </c>
      <c r="AA93" s="99">
        <v>1</v>
      </c>
      <c r="AB93" s="78">
        <v>794</v>
      </c>
      <c r="AC93" s="78">
        <v>3680.1477640000003</v>
      </c>
      <c r="AD93" s="78">
        <v>0</v>
      </c>
      <c r="AE93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2013-06-03T15:18:44Z</dcterms:modified>
  <cp:category/>
  <cp:version/>
  <cp:contentType/>
  <cp:contentStatus/>
</cp:coreProperties>
</file>