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<sst xmlns="http://schemas.openxmlformats.org/spreadsheetml/2006/main" count="184" uniqueCount="98">
  <si>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</si>
  <si>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</si>
  <si>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</si>
  <si>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</si>
  <si>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</si>
  <si>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</si>
  <si>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</si>
  <si>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</si>
  <si>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</si>
  <si>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</si>
  <si>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</si>
  <si>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</si>
  <si>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</si>
  <si>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</si>
  <si>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</si>
  <si>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</si>
  <si>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</si>
  <si>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</si>
  <si>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</si>
  <si>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</si>
  <si>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</si>
  <si>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</si>
  <si>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</si>
  <si>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</si>
  <si>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</si>
  <si>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</si>
  <si>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</si>
  <si>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</si>
  <si>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</si>
  <si>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</si>
  <si>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</si>
  <si>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</si>
  <si>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</si>
  <si>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</si>
  <si>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</si>
  <si>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</si>
  <si>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</si>
  <si>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</si>
  <si>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</si>
  <si>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</si>
  <si>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</si>
  <si>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</si>
  <si>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</si>
  <si>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</si>
  <si>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</si>
  <si>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</si>
  <si>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</si>
  <si>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</si>
  <si>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</si>
  <si>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</si>
  <si>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</si>
  <si>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</si>
  <si>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</si>
  <si>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</si>
  <si>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</si>
  <si>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</si>
  <si>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</si>
  <si>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</si>
  <si>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</si>
  <si>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</si>
  <si>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DEKALB ALT.-NIGHT</t>
  </si>
  <si>
    <t>PROJECT 000101 LOC 548</t>
  </si>
  <si>
    <t>Schools</t>
  </si>
  <si>
    <t>X</t>
  </si>
  <si>
    <t>TEACHERS</t>
  </si>
  <si>
    <t>PRINCIPAL</t>
  </si>
  <si>
    <t>ASSISTANT PRINCIPAL</t>
  </si>
  <si>
    <t>AIDES AND PARAPROFESSIONALS</t>
  </si>
  <si>
    <t>CLERICAL PERSONNEL</t>
  </si>
  <si>
    <t>LIBRARIAN/MEDIA SPECIALIST</t>
  </si>
  <si>
    <t>SECONDARY COUNSELOR</t>
  </si>
  <si>
    <t>CUSTODIAL PERSONNEL</t>
  </si>
  <si>
    <t>OTHER MANAGEMENT PERSONNEL</t>
  </si>
  <si>
    <t>STATE HEALTH INSURANCE</t>
  </si>
  <si>
    <t>TEACHERS RETIREMENT SYSTEM</t>
  </si>
  <si>
    <t>OTHER EMPLOYEE BENEFITS</t>
  </si>
  <si>
    <t>SUPPLIES</t>
  </si>
  <si>
    <t>SUPPLIES (610)</t>
  </si>
  <si>
    <t>101</t>
  </si>
  <si>
    <t>38</t>
  </si>
  <si>
    <t>53</t>
  </si>
  <si>
    <t>00</t>
  </si>
  <si>
    <t>000101</t>
  </si>
  <si>
    <t>548</t>
  </si>
  <si>
    <t>2021</t>
  </si>
  <si>
    <t>SUPPLIES-TEACHING</t>
  </si>
  <si>
    <t>5071</t>
  </si>
  <si>
    <t>01</t>
  </si>
  <si>
    <t>SUPPLIES-PER PUPIL</t>
  </si>
  <si>
    <t>009101</t>
  </si>
  <si>
    <t>1310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</si>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</sst>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582189.5</v>
      </c>
      <c r="E8" s="67">
        <v>333751.12</v>
      </c>
      <c r="F8" s="67">
        <v>211546</v>
      </c>
      <c r="G8" s="67">
        <f>SUMIF(DISCRETIONARY!B11:B65536,"="&amp;SUMMARY!B8,DISCRETIONARY!$P$11:$P$65536)+SUMIF(PERSONNEL!$A$10:$A$65536,"="&amp;SUMMARY!B8,PERSONNEL!$L$10:$L$65536)</f>
        <v>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130</v>
      </c>
      <c r="C9" s="65" t="s">
        <v>65</v>
      </c>
      <c r="D9" s="67">
        <v>106845.45</v>
      </c>
      <c r="E9" s="67">
        <v>137950.66</v>
      </c>
      <c r="F9" s="67">
        <v>205452.50606779847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659528.9837559295</v>
      </c>
      <c r="L9" s="67">
        <v>0</v>
      </c>
      <c r="M9" s="67">
        <f>L9-K9</f>
        <v>-659528.9837559295</v>
      </c>
      <c r="N9" s="104">
        <f>M9/K9</f>
        <v>-1</v>
      </c>
    </row>
    <row r="10" spans="1:14" ht="12.75">
      <c r="A10" s="65" t="s">
        <v>63</v>
      </c>
      <c r="B10" s="66">
        <v>131</v>
      </c>
      <c r="C10" s="65" t="s">
        <v>66</v>
      </c>
      <c r="D10" s="67">
        <v>92672.92</v>
      </c>
      <c r="E10" s="67">
        <v>92756.78</v>
      </c>
      <c r="F10" s="67">
        <v>77079.16631440842</v>
      </c>
      <c r="G10" s="67">
        <f>SUMIF(DISCRETIONARY!B11:B65536,"="&amp;SUMMARY!B10,DISCRETIONARY!$P$11:$P$65536)+SUMIF(PERSONNEL!$A$10:$A$65536,"="&amp;SUMMARY!B10,PERSONNEL!$L$10:$L$65536)</f>
        <v>0</v>
      </c>
      <c r="J10" s="103" t="s">
        <v>25</v>
      </c>
      <c r="K10" s="67">
        <v>199564.2751981777</v>
      </c>
      <c r="L10" s="67">
        <v>0</v>
      </c>
      <c r="M10" s="67">
        <f>L10-K10</f>
        <v>-199564.2751981777</v>
      </c>
      <c r="N10" s="104">
        <f>M10/K10</f>
        <v>-1</v>
      </c>
    </row>
    <row r="11" spans="1:14" ht="12.75">
      <c r="A11" s="65" t="s">
        <v>63</v>
      </c>
      <c r="B11" s="66">
        <v>140</v>
      </c>
      <c r="C11" s="65" t="s">
        <v>67</v>
      </c>
      <c r="D11" s="67">
        <v>45644.62</v>
      </c>
      <c r="E11" s="67">
        <v>27016.83</v>
      </c>
      <c r="F11" s="67">
        <v>-9119.68862627692</v>
      </c>
      <c r="G11" s="67">
        <f>SUMIF(DISCRETIONARY!B11:B65536,"="&amp;SUMMARY!B11,DISCRETIONARY!$P$11:$P$65536)+SUMIF(PERSONNEL!$A$10:$A$65536,"="&amp;SUMMARY!B11,PERSONNEL!$L$10:$L$65536)</f>
        <v>0</v>
      </c>
      <c r="J11" s="103" t="s">
        <v>59</v>
      </c>
      <c r="K11" s="67">
        <v>1081</v>
      </c>
      <c r="L11" s="67">
        <v>0</v>
      </c>
      <c r="M11" s="67">
        <f>L11-K11</f>
        <v>-1081</v>
      </c>
      <c r="N11" s="104">
        <f>M11/K11</f>
        <v>-1</v>
      </c>
    </row>
    <row r="12" spans="1:7" ht="12.75">
      <c r="A12" s="65" t="s">
        <v>63</v>
      </c>
      <c r="B12" s="66">
        <v>142</v>
      </c>
      <c r="C12" s="65" t="s">
        <v>68</v>
      </c>
      <c r="D12" s="67">
        <v>69630.38</v>
      </c>
      <c r="E12" s="67">
        <v>70853.5</v>
      </c>
      <c r="F12" s="67">
        <v>70178</v>
      </c>
      <c r="G12" s="67">
        <f>SUMIF(DISCRETIONARY!B11:B65536,"="&amp;SUMMARY!B12,DISCRETIONARY!$P$11:$P$65536)+SUMIF(PERSONNEL!$A$10:$A$65536,"="&amp;SUMMARY!B12,PERSONNEL!$L$10:$L$65536)</f>
        <v>0</v>
      </c>
    </row>
    <row r="13" spans="1:7" ht="12.75">
      <c r="A13" s="65" t="s">
        <v>63</v>
      </c>
      <c r="B13" s="66">
        <v>165</v>
      </c>
      <c r="C13" s="65" t="s">
        <v>69</v>
      </c>
      <c r="D13" s="67">
        <v>43196.92</v>
      </c>
      <c r="E13" s="67">
        <v>0</v>
      </c>
      <c r="F13" s="67">
        <v>0</v>
      </c>
      <c r="G13" s="67">
        <f>SUMIF(DISCRETIONARY!B11:B65536,"="&amp;SUMMARY!B13,DISCRETIONARY!$P$11:$P$65536)+SUMIF(PERSONNEL!$A$10:$A$65536,"="&amp;SUMMARY!B13,PERSONNEL!$L$10:$L$65536)</f>
        <v>0</v>
      </c>
    </row>
    <row r="14" spans="1:7" ht="12.75">
      <c r="A14" s="65" t="s">
        <v>63</v>
      </c>
      <c r="B14" s="66">
        <v>173</v>
      </c>
      <c r="C14" s="65" t="s">
        <v>70</v>
      </c>
      <c r="D14" s="67">
        <v>58157.98</v>
      </c>
      <c r="E14" s="67">
        <v>29843.4</v>
      </c>
      <c r="F14" s="67">
        <v>27269</v>
      </c>
      <c r="G14" s="67">
        <f>SUMIF(DISCRETIONARY!B11:B65536,"="&amp;SUMMARY!B14,DISCRETIONARY!$P$11:$P$65536)+SUMIF(PERSONNEL!$A$10:$A$65536,"="&amp;SUMMARY!B14,PERSONNEL!$L$10:$L$65536)</f>
        <v>0</v>
      </c>
    </row>
    <row r="15" spans="1:7" ht="12.75">
      <c r="A15" s="65" t="s">
        <v>63</v>
      </c>
      <c r="B15" s="66">
        <v>186</v>
      </c>
      <c r="C15" s="65" t="s">
        <v>71</v>
      </c>
      <c r="D15" s="67">
        <v>29515.2</v>
      </c>
      <c r="E15" s="67">
        <v>29275.2</v>
      </c>
      <c r="F15" s="67">
        <v>29030</v>
      </c>
      <c r="G15" s="67">
        <f>SUMIF(DISCRETIONARY!B11:B65536,"="&amp;SUMMARY!B15,DISCRETIONARY!$P$11:$P$65536)+SUMIF(PERSONNEL!$A$10:$A$65536,"="&amp;SUMMARY!B15,PERSONNEL!$L$10:$L$65536)</f>
        <v>0</v>
      </c>
    </row>
    <row r="16" spans="1:7" ht="12.75">
      <c r="A16" s="65" t="s">
        <v>63</v>
      </c>
      <c r="B16" s="66">
        <v>190</v>
      </c>
      <c r="C16" s="65" t="s">
        <v>72</v>
      </c>
      <c r="D16" s="67">
        <v>48512.32</v>
      </c>
      <c r="E16" s="67">
        <v>48600.48</v>
      </c>
      <c r="F16" s="67">
        <v>48094</v>
      </c>
      <c r="G16" s="67">
        <f>SUMIF(DISCRETIONARY!B11:B65536,"="&amp;SUMMARY!B16,DISCRETIONARY!$P$11:$P$65536)+SUMIF(PERSONNEL!$A$10:$A$65536,"="&amp;SUMMARY!B16,PERSONNEL!$L$10:$L$65536)</f>
        <v>0</v>
      </c>
    </row>
    <row r="17" spans="1:7" ht="12.75">
      <c r="A17" s="65" t="s">
        <v>63</v>
      </c>
      <c r="B17" s="66">
        <v>210</v>
      </c>
      <c r="C17" s="65" t="s">
        <v>73</v>
      </c>
      <c r="D17" s="67">
        <v>147162.39</v>
      </c>
      <c r="E17" s="67">
        <v>106408.67</v>
      </c>
      <c r="F17" s="67">
        <v>106254.28989262288</v>
      </c>
      <c r="G17" s="67">
        <f>SUMIF(DISCRETIONARY!B11:B65536,"="&amp;SUMMARY!B17,DISCRETIONARY!$P$11:$P$65536)+SUMIF(PERSONNEL!$A$10:$A$65536,"="&amp;SUMMARY!B17,PERSONNEL!$L$10:$L$65536)+SUM(PERSONNEL!$AD$10:$AE$65536)</f>
        <v>0</v>
      </c>
    </row>
    <row r="18" spans="1:7" ht="12.75">
      <c r="A18" s="65" t="s">
        <v>63</v>
      </c>
      <c r="B18" s="66">
        <v>230</v>
      </c>
      <c r="C18" s="65" t="s">
        <v>74</v>
      </c>
      <c r="D18" s="67">
        <v>103158.45</v>
      </c>
      <c r="E18" s="67">
        <v>70543</v>
      </c>
      <c r="F18" s="67">
        <v>75754.81290589641</v>
      </c>
      <c r="G18" s="67">
        <f>SUMIF(DISCRETIONARY!B11:B65536,"="&amp;SUMMARY!B18,DISCRETIONARY!$P$11:$P$65536)+SUMIF(PERSONNEL!$A$10:$A$65536,"="&amp;SUMMARY!B18,PERSONNEL!$L$10:$L$65536)+SUM(PERSONNEL!$AC$10:$AC$65536)</f>
        <v>0</v>
      </c>
    </row>
    <row r="19" spans="1:7" ht="12.75">
      <c r="A19" s="65" t="s">
        <v>63</v>
      </c>
      <c r="B19" s="66">
        <v>290</v>
      </c>
      <c r="C19" s="65" t="s">
        <v>75</v>
      </c>
      <c r="D19" s="67">
        <v>29205.02</v>
      </c>
      <c r="E19" s="67">
        <v>20801.7</v>
      </c>
      <c r="F19" s="67">
        <v>17555.172399658284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0</v>
      </c>
    </row>
    <row r="20" spans="1:7" ht="12.75">
      <c r="A20" s="65" t="s">
        <v>63</v>
      </c>
      <c r="B20" s="66">
        <v>610</v>
      </c>
      <c r="C20" s="65" t="s">
        <v>76</v>
      </c>
      <c r="D20" s="67">
        <v>3504.68</v>
      </c>
      <c r="E20" s="67">
        <v>5948.46</v>
      </c>
      <c r="F20" s="67">
        <v>1081</v>
      </c>
      <c r="G20" s="67">
        <f>SUMIF(DISCRETIONARY!B11:B65536,"="&amp;SUMMARY!B20,DISCRETIONARY!$P$11:$P$65536)+SUMIF(PERSONNEL!$A$10:$A$65536,"="&amp;SUMMARY!B20,PERSONNEL!$L$10:$L$65536)</f>
        <v>0</v>
      </c>
    </row>
    <row r="21" spans="1:7" ht="12.75">
      <c r="A21" s="65" t="s">
        <v>63</v>
      </c>
      <c r="B21" s="66">
        <v>730</v>
      </c>
      <c r="C21" s="65" t="s">
        <v>92</v>
      </c>
      <c r="D21" s="67">
        <v>321.8</v>
      </c>
      <c r="E21" s="67">
        <v>3394.11</v>
      </c>
      <c r="F21" s="67">
        <v>0</v>
      </c>
      <c r="G21" s="67">
        <f>SUMIF(DISCRETIONARY!B11:B65536,"="&amp;SUMMARY!B21,DISCRETIONARY!$P$11:$P$65536)+SUMIF(PERSONNEL!$A$10:$A$65536,"="&amp;SUMMARY!B21,PERSONNEL!$L$10:$L$65536)</f>
        <v>0</v>
      </c>
    </row>
    <row r="22" ht="13.5" thickBot="1"/>
    <row r="23" spans="3:8" ht="13.5" thickBot="1">
      <c r="C23" s="107" t="s">
        <v>8</v>
      </c>
      <c r="D23" s="108">
        <f>SUM(D8:D21)</f>
        <v>1359717.6300000001</v>
      </c>
      <c r="E23" s="109">
        <f>SUM(E8:E21)</f>
        <v>977143.9099999999</v>
      </c>
      <c r="F23" s="109">
        <f>SUM(F8:F21)</f>
        <v>860174.2589541075</v>
      </c>
      <c r="G23" s="110">
        <f>SUM(G8:G21)</f>
        <v>0</v>
      </c>
      <c r="H23" s="106">
        <f>(G23-F23)/F23</f>
        <v>-1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1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DEKALB ALT.-NIGHT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000101 LOC 548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Schools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3826.48</v>
      </c>
      <c r="M9" s="55">
        <f>SUMIF($C10:$C65536,"=X",M10:M65536)</f>
        <v>9342.570000000002</v>
      </c>
      <c r="N9" s="55">
        <f>SUMIF($C10:$C65536,"=X",N10:N65536)</f>
        <v>1081</v>
      </c>
      <c r="O9" s="92">
        <f>SUMIF($C10:$C65536,"=X",O10:O65536)</f>
        <v>0</v>
      </c>
      <c r="P9" s="89">
        <f>SUMIF(C10:C65536,"=X",P10:P65536)+SUMIF(C10:C65536,"=X",Q10:Q65536)</f>
        <v>0</v>
      </c>
      <c r="T9" s="93">
        <f>IF(N9=0,0,(P9-N9)/N9)</f>
        <v>-1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77</v>
      </c>
      <c r="P11" s="61"/>
    </row>
    <row r="12" spans="1:15" ht="12.75" customHeight="1">
      <c r="A12" s="57">
        <v>1000</v>
      </c>
      <c r="B12" s="57">
        <v>610</v>
      </c>
      <c r="C12" s="57" t="s">
        <v>63</v>
      </c>
      <c r="D12" s="57" t="s">
        <v>78</v>
      </c>
      <c r="E12" s="58" t="s">
        <v>79</v>
      </c>
      <c r="F12" s="58" t="s">
        <v>80</v>
      </c>
      <c r="G12" s="58" t="s">
        <v>81</v>
      </c>
      <c r="H12" s="59" t="s">
        <v>82</v>
      </c>
      <c r="I12" s="57" t="s">
        <v>83</v>
      </c>
      <c r="J12" s="60" t="s">
        <v>84</v>
      </c>
      <c r="K12" s="52" t="s">
        <v>85</v>
      </c>
      <c r="L12" s="61">
        <v>0</v>
      </c>
      <c r="M12" s="61">
        <v>275.31</v>
      </c>
      <c r="N12" s="61">
        <v>0</v>
      </c>
      <c r="O12" s="61">
        <v>0</v>
      </c>
    </row>
    <row r="13" spans="1:15" ht="12.75" customHeight="1">
      <c r="A13" s="57">
        <v>1000</v>
      </c>
      <c r="B13" s="57">
        <v>610</v>
      </c>
      <c r="C13" s="57" t="s">
        <v>63</v>
      </c>
      <c r="D13" s="57" t="s">
        <v>78</v>
      </c>
      <c r="E13" s="58" t="s">
        <v>79</v>
      </c>
      <c r="F13" s="58" t="s">
        <v>80</v>
      </c>
      <c r="G13" s="58" t="s">
        <v>81</v>
      </c>
      <c r="H13" s="59" t="s">
        <v>82</v>
      </c>
      <c r="I13" s="57" t="s">
        <v>83</v>
      </c>
      <c r="J13" s="60" t="s">
        <v>86</v>
      </c>
      <c r="K13" s="52" t="s">
        <v>85</v>
      </c>
      <c r="L13" s="61">
        <v>1588.57</v>
      </c>
      <c r="M13" s="61">
        <v>77.07</v>
      </c>
      <c r="N13" s="61">
        <v>0</v>
      </c>
      <c r="O13" s="61">
        <v>0</v>
      </c>
    </row>
    <row r="14" spans="1:15" ht="12.75" customHeight="1">
      <c r="A14" s="57">
        <v>1000</v>
      </c>
      <c r="B14" s="57">
        <v>610</v>
      </c>
      <c r="C14" s="57" t="s">
        <v>63</v>
      </c>
      <c r="D14" s="57" t="s">
        <v>78</v>
      </c>
      <c r="E14" s="58" t="s">
        <v>79</v>
      </c>
      <c r="F14" s="58" t="s">
        <v>80</v>
      </c>
      <c r="G14" s="58" t="s">
        <v>87</v>
      </c>
      <c r="H14" s="59" t="s">
        <v>82</v>
      </c>
      <c r="I14" s="57" t="s">
        <v>83</v>
      </c>
      <c r="J14" s="60" t="s">
        <v>84</v>
      </c>
      <c r="K14" s="52" t="s">
        <v>88</v>
      </c>
      <c r="L14" s="61">
        <v>0</v>
      </c>
      <c r="M14" s="61">
        <v>79.98</v>
      </c>
      <c r="N14" s="61">
        <v>0</v>
      </c>
      <c r="O14" s="61">
        <v>0</v>
      </c>
    </row>
    <row r="15" spans="1:15" ht="12.75" customHeight="1">
      <c r="A15" s="57">
        <v>1000</v>
      </c>
      <c r="B15" s="57">
        <v>610</v>
      </c>
      <c r="C15" s="57" t="s">
        <v>63</v>
      </c>
      <c r="D15" s="57" t="s">
        <v>78</v>
      </c>
      <c r="E15" s="58" t="s">
        <v>79</v>
      </c>
      <c r="F15" s="58" t="s">
        <v>80</v>
      </c>
      <c r="G15" s="58" t="s">
        <v>87</v>
      </c>
      <c r="H15" s="59" t="s">
        <v>82</v>
      </c>
      <c r="I15" s="57" t="s">
        <v>83</v>
      </c>
      <c r="J15" s="60" t="s">
        <v>86</v>
      </c>
      <c r="K15" s="52" t="s">
        <v>88</v>
      </c>
      <c r="L15" s="61">
        <v>1186.97</v>
      </c>
      <c r="M15" s="61">
        <v>3437.86</v>
      </c>
      <c r="N15" s="61">
        <v>0</v>
      </c>
      <c r="O15" s="61">
        <v>0</v>
      </c>
    </row>
    <row r="16" spans="1:15" ht="12.75" customHeight="1">
      <c r="A16" s="57">
        <v>2220</v>
      </c>
      <c r="B16" s="57">
        <v>610</v>
      </c>
      <c r="C16" s="57" t="s">
        <v>63</v>
      </c>
      <c r="D16" s="57" t="s">
        <v>78</v>
      </c>
      <c r="E16" s="58" t="s">
        <v>79</v>
      </c>
      <c r="F16" s="58" t="s">
        <v>80</v>
      </c>
      <c r="G16" s="58" t="s">
        <v>81</v>
      </c>
      <c r="H16" s="59" t="s">
        <v>89</v>
      </c>
      <c r="I16" s="57" t="s">
        <v>83</v>
      </c>
      <c r="J16" s="60" t="s">
        <v>90</v>
      </c>
      <c r="K16" s="52" t="s">
        <v>91</v>
      </c>
      <c r="L16" s="61">
        <v>729.14</v>
      </c>
      <c r="M16" s="61">
        <v>2078.24</v>
      </c>
      <c r="N16" s="61">
        <v>1081</v>
      </c>
      <c r="O16" s="61">
        <v>0</v>
      </c>
    </row>
    <row r="17" spans="1:16" ht="12.75" customHeight="1">
      <c r="A17" s="105" t="s">
        <v>93</v>
      </c>
      <c r="P17" s="61"/>
    </row>
    <row r="18" spans="1:15" ht="12.75" customHeight="1">
      <c r="A18" s="57">
        <v>1000</v>
      </c>
      <c r="B18" s="57">
        <v>730</v>
      </c>
      <c r="C18" s="57" t="s">
        <v>63</v>
      </c>
      <c r="D18" s="57" t="s">
        <v>78</v>
      </c>
      <c r="E18" s="58" t="s">
        <v>94</v>
      </c>
      <c r="F18" s="58" t="s">
        <v>95</v>
      </c>
      <c r="G18" s="58" t="s">
        <v>81</v>
      </c>
      <c r="H18" s="59" t="s">
        <v>82</v>
      </c>
      <c r="I18" s="57" t="s">
        <v>83</v>
      </c>
      <c r="J18" s="60" t="s">
        <v>84</v>
      </c>
      <c r="K18" s="52" t="s">
        <v>96</v>
      </c>
      <c r="L18" s="61">
        <v>0</v>
      </c>
      <c r="M18" s="61">
        <v>387.99</v>
      </c>
      <c r="N18" s="61">
        <v>0</v>
      </c>
      <c r="O18" s="61">
        <v>0</v>
      </c>
    </row>
    <row r="19" spans="1:15" ht="12.75" customHeight="1">
      <c r="A19" s="57">
        <v>1000</v>
      </c>
      <c r="B19" s="57">
        <v>730</v>
      </c>
      <c r="C19" s="57" t="s">
        <v>63</v>
      </c>
      <c r="D19" s="57" t="s">
        <v>78</v>
      </c>
      <c r="E19" s="58" t="s">
        <v>94</v>
      </c>
      <c r="F19" s="58" t="s">
        <v>95</v>
      </c>
      <c r="G19" s="58" t="s">
        <v>81</v>
      </c>
      <c r="H19" s="59" t="s">
        <v>82</v>
      </c>
      <c r="I19" s="57" t="s">
        <v>83</v>
      </c>
      <c r="J19" s="60" t="s">
        <v>86</v>
      </c>
      <c r="K19" s="52" t="s">
        <v>96</v>
      </c>
      <c r="L19" s="61">
        <v>160</v>
      </c>
      <c r="M19" s="61">
        <v>2538.25</v>
      </c>
      <c r="N19" s="61">
        <v>0</v>
      </c>
      <c r="O19" s="61">
        <v>0</v>
      </c>
    </row>
    <row r="20" spans="1:15" ht="12.75" customHeight="1">
      <c r="A20" s="57">
        <v>1000</v>
      </c>
      <c r="B20" s="57">
        <v>730</v>
      </c>
      <c r="C20" s="57" t="s">
        <v>63</v>
      </c>
      <c r="D20" s="57" t="s">
        <v>78</v>
      </c>
      <c r="E20" s="58" t="s">
        <v>94</v>
      </c>
      <c r="F20" s="58" t="s">
        <v>95</v>
      </c>
      <c r="G20" s="58" t="s">
        <v>87</v>
      </c>
      <c r="H20" s="59" t="s">
        <v>82</v>
      </c>
      <c r="I20" s="57" t="s">
        <v>83</v>
      </c>
      <c r="J20" s="60" t="s">
        <v>84</v>
      </c>
      <c r="K20" s="52" t="s">
        <v>97</v>
      </c>
      <c r="L20" s="61">
        <v>0</v>
      </c>
      <c r="M20" s="61">
        <v>0</v>
      </c>
      <c r="N20" s="61">
        <v>0</v>
      </c>
      <c r="O20" s="61">
        <v>0</v>
      </c>
    </row>
    <row r="21" spans="1:15" ht="12.75" customHeight="1">
      <c r="A21" s="57">
        <v>1000</v>
      </c>
      <c r="B21" s="57">
        <v>730</v>
      </c>
      <c r="C21" s="57" t="s">
        <v>63</v>
      </c>
      <c r="D21" s="57" t="s">
        <v>78</v>
      </c>
      <c r="E21" s="58" t="s">
        <v>94</v>
      </c>
      <c r="F21" s="58" t="s">
        <v>95</v>
      </c>
      <c r="G21" s="58" t="s">
        <v>87</v>
      </c>
      <c r="H21" s="59" t="s">
        <v>82</v>
      </c>
      <c r="I21" s="57" t="s">
        <v>83</v>
      </c>
      <c r="J21" s="60" t="s">
        <v>86</v>
      </c>
      <c r="K21" s="52" t="s">
        <v>97</v>
      </c>
      <c r="L21" s="61">
        <v>161.8</v>
      </c>
      <c r="M21" s="61">
        <v>467.87</v>
      </c>
      <c r="N21" s="61">
        <v>0</v>
      </c>
      <c r="O21" s="61">
        <v>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DEKALB ALT.-NIGHT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000101 LOC 548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Schools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2013-06-03T15:18:27Z</dcterms:modified>
  <cp:category/>
  <cp:version/>
  <cp:contentType/>
  <cp:contentStatus/>
</cp:coreProperties>
</file>