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<sst xmlns="http://schemas.openxmlformats.org/spreadsheetml/2006/main" count="917" uniqueCount="271">
  <si>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</si>
  <si>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</si>
  <si>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</si>
  <si>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</si>
  <si>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</si>
  <si>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</si>
  <si>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</si>
  <si>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</si>
  <si>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</si>
  <si>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</si>
  <si>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</si>
  <si>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</si>
  <si>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</si>
  <si>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</si>
  <si>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</si>
  <si>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</si>
  <si>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</si>
  <si>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</si>
  <si>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</si>
  <si>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</si>
  <si>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</si>
  <si>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</si>
  <si>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</si>
  <si>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</si>
  <si>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</si>
  <si>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</si>
  <si>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</si>
  <si>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</si>
  <si>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</si>
  <si>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</si>
  <si>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</si>
  <si>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</si>
  <si>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</si>
  <si>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</si>
  <si>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</si>
  <si>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</si>
  <si>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</si>
  <si>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</si>
  <si>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</si>
  <si>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</si>
  <si>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</si>
  <si>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</si>
  <si>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</si>
  <si>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</si>
  <si>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</si>
  <si>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</si>
  <si>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</si>
  <si>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</si>
  <si>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</si>
  <si>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</si>
  <si>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</si>
  <si>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</si>
  <si>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</si>
  <si>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</si>
  <si>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</si>
  <si>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</si>
  <si>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</si>
  <si>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</si>
  <si>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</si>
  <si>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</si>
  <si>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DEKALB SCH OF ARTS</t>
  </si>
  <si>
    <t>PROJECT 000101 LOC 501</t>
  </si>
  <si>
    <t>Schools</t>
  </si>
  <si>
    <t>X</t>
  </si>
  <si>
    <t>TEACHERS</t>
  </si>
  <si>
    <t>TEACHERS (110)</t>
  </si>
  <si>
    <t>Teacher, French            HS</t>
  </si>
  <si>
    <t>101</t>
  </si>
  <si>
    <t>38</t>
  </si>
  <si>
    <t>05</t>
  </si>
  <si>
    <t>00</t>
  </si>
  <si>
    <t>000101</t>
  </si>
  <si>
    <t>501</t>
  </si>
  <si>
    <t>1041</t>
  </si>
  <si>
    <t>531600</t>
  </si>
  <si>
    <t>5013E0600</t>
  </si>
  <si>
    <t>B</t>
  </si>
  <si>
    <t>01</t>
  </si>
  <si>
    <t>M08</t>
  </si>
  <si>
    <t>NORM</t>
  </si>
  <si>
    <t>E0401</t>
  </si>
  <si>
    <t>Teacher, Mathematics - HS</t>
  </si>
  <si>
    <t>532900</t>
  </si>
  <si>
    <t>5013E1000</t>
  </si>
  <si>
    <t>Teacher, Social Studies - HS</t>
  </si>
  <si>
    <t>536000</t>
  </si>
  <si>
    <t>5013E1400</t>
  </si>
  <si>
    <t>E0411</t>
  </si>
  <si>
    <t>Teacher, Video Broadcast Prod.</t>
  </si>
  <si>
    <t>536400</t>
  </si>
  <si>
    <t>5013E6400</t>
  </si>
  <si>
    <t>E0421</t>
  </si>
  <si>
    <t>E0501</t>
  </si>
  <si>
    <t>E0504</t>
  </si>
  <si>
    <t>Teacher, English - HS</t>
  </si>
  <si>
    <t>531400</t>
  </si>
  <si>
    <t>5013E0400</t>
  </si>
  <si>
    <t>E0507</t>
  </si>
  <si>
    <t>Teacher, Drama</t>
  </si>
  <si>
    <t>531200</t>
  </si>
  <si>
    <t>5013E0300</t>
  </si>
  <si>
    <t>03</t>
  </si>
  <si>
    <t>Teacher, Spanish</t>
  </si>
  <si>
    <t>536100</t>
  </si>
  <si>
    <t>5013E1500</t>
  </si>
  <si>
    <t>E0509</t>
  </si>
  <si>
    <t>Teacher, Science - HS</t>
  </si>
  <si>
    <t>535900</t>
  </si>
  <si>
    <t>5013E1300</t>
  </si>
  <si>
    <t>E0520</t>
  </si>
  <si>
    <t>02</t>
  </si>
  <si>
    <t>E0606</t>
  </si>
  <si>
    <t>Teacher, Latin</t>
  </si>
  <si>
    <t>532600</t>
  </si>
  <si>
    <t>5013E0900</t>
  </si>
  <si>
    <t>E0623</t>
  </si>
  <si>
    <t>N18</t>
  </si>
  <si>
    <t>E0714</t>
  </si>
  <si>
    <t>E0715</t>
  </si>
  <si>
    <t>E0718</t>
  </si>
  <si>
    <t>Teacher, Dance (Perf. Arts)</t>
  </si>
  <si>
    <t>079101</t>
  </si>
  <si>
    <t>531100</t>
  </si>
  <si>
    <t>5013I0200</t>
  </si>
  <si>
    <t>E0408</t>
  </si>
  <si>
    <t>Teacher, Magnet - Art</t>
  </si>
  <si>
    <t>530001</t>
  </si>
  <si>
    <t>5013I0050</t>
  </si>
  <si>
    <t>Teacher, Music-Choral</t>
  </si>
  <si>
    <t>533100</t>
  </si>
  <si>
    <t>5013D0400</t>
  </si>
  <si>
    <t>E0621</t>
  </si>
  <si>
    <t>Teacher, Magnet - Strings</t>
  </si>
  <si>
    <t>535403</t>
  </si>
  <si>
    <t>5013I0400</t>
  </si>
  <si>
    <t>E0723</t>
  </si>
  <si>
    <t>Director, Technical Theatre</t>
  </si>
  <si>
    <t>80</t>
  </si>
  <si>
    <t>530025</t>
  </si>
  <si>
    <t>5013E0200</t>
  </si>
  <si>
    <t>E0410</t>
  </si>
  <si>
    <t>Teacher, Interrelated</t>
  </si>
  <si>
    <t>06</t>
  </si>
  <si>
    <t>2021</t>
  </si>
  <si>
    <t>632500</t>
  </si>
  <si>
    <t>5013N0300</t>
  </si>
  <si>
    <t>Perf. Arts, Asst Director</t>
  </si>
  <si>
    <t>11</t>
  </si>
  <si>
    <t>0000</t>
  </si>
  <si>
    <t>50199WH20</t>
  </si>
  <si>
    <t>S</t>
  </si>
  <si>
    <t>SUPL</t>
  </si>
  <si>
    <t>WH2001</t>
  </si>
  <si>
    <t>Perf. Arts, Choral Manager</t>
  </si>
  <si>
    <t>50199WH35</t>
  </si>
  <si>
    <t>WH3501</t>
  </si>
  <si>
    <t>Perf. Arts. Choreographer</t>
  </si>
  <si>
    <t>50199WH45</t>
  </si>
  <si>
    <t>WH4501</t>
  </si>
  <si>
    <t>Perf. Arts, Technical Asst</t>
  </si>
  <si>
    <t>50199WH50</t>
  </si>
  <si>
    <t>WH5001</t>
  </si>
  <si>
    <t>Perf. Arts, Property Asst</t>
  </si>
  <si>
    <t>50199WH55</t>
  </si>
  <si>
    <t>WH5501</t>
  </si>
  <si>
    <t>Orchestra Director</t>
  </si>
  <si>
    <t>50199WH60</t>
  </si>
  <si>
    <t>WH6001</t>
  </si>
  <si>
    <t>Performing Arts Specialist</t>
  </si>
  <si>
    <t>50199WH65</t>
  </si>
  <si>
    <t>WH6501</t>
  </si>
  <si>
    <t>Perf. Arts, Wardrobe Asst</t>
  </si>
  <si>
    <t>50199WH70</t>
  </si>
  <si>
    <t>WH7001</t>
  </si>
  <si>
    <t>ART,MUSIC,PE PERSONNEL</t>
  </si>
  <si>
    <t>ART,MUSIC,PE PERSONNEL (118)</t>
  </si>
  <si>
    <t>Teacher, Health and Phys. Ed.</t>
  </si>
  <si>
    <t>88</t>
  </si>
  <si>
    <t>532000</t>
  </si>
  <si>
    <t>5013D0590</t>
  </si>
  <si>
    <t>E0523</t>
  </si>
  <si>
    <t>PRINCIPAL</t>
  </si>
  <si>
    <t>PRINCIPAL (130)</t>
  </si>
  <si>
    <t>Principal, High School</t>
  </si>
  <si>
    <t>52</t>
  </si>
  <si>
    <t>500100</t>
  </si>
  <si>
    <t>5010A0100</t>
  </si>
  <si>
    <t>M21</t>
  </si>
  <si>
    <t>PR311</t>
  </si>
  <si>
    <t>ASSISTANT PRINCIPAL</t>
  </si>
  <si>
    <t>ASSISTANT PRINCIPAL (131)</t>
  </si>
  <si>
    <t>Assistant Principal (HS)</t>
  </si>
  <si>
    <t>81</t>
  </si>
  <si>
    <t>500650</t>
  </si>
  <si>
    <t>5010A0300</t>
  </si>
  <si>
    <t>M15</t>
  </si>
  <si>
    <t>AP211</t>
  </si>
  <si>
    <t>AIDES AND PARAPROFESSIONALS</t>
  </si>
  <si>
    <t>CLERICAL PERSONNEL</t>
  </si>
  <si>
    <t>CLERICAL PERSONNEL (142)</t>
  </si>
  <si>
    <t>Secretary 12-Month     HS</t>
  </si>
  <si>
    <t>10</t>
  </si>
  <si>
    <t>82</t>
  </si>
  <si>
    <t>571200</t>
  </si>
  <si>
    <t>5017T0400</t>
  </si>
  <si>
    <t>T21</t>
  </si>
  <si>
    <t>SEC16</t>
  </si>
  <si>
    <t>Secretary 10-Month     HS</t>
  </si>
  <si>
    <t>571300</t>
  </si>
  <si>
    <t>5017T0600</t>
  </si>
  <si>
    <t>T15</t>
  </si>
  <si>
    <t>SEC07</t>
  </si>
  <si>
    <t>LIBRARIAN/MEDIA SPECIALIST</t>
  </si>
  <si>
    <t>LIBRARIAN/MEDIA SPECIALIST (165)</t>
  </si>
  <si>
    <t>Media Specialist (HS)</t>
  </si>
  <si>
    <t>46</t>
  </si>
  <si>
    <t>1310</t>
  </si>
  <si>
    <t>510100</t>
  </si>
  <si>
    <t>5011B0100</t>
  </si>
  <si>
    <t>E0619</t>
  </si>
  <si>
    <t>SECONDARY COUNSELOR</t>
  </si>
  <si>
    <t>SECONDARY COUNSELOR (173)</t>
  </si>
  <si>
    <t>Counselor II High School</t>
  </si>
  <si>
    <t>42</t>
  </si>
  <si>
    <t>83</t>
  </si>
  <si>
    <t>520400</t>
  </si>
  <si>
    <t>5012C0200</t>
  </si>
  <si>
    <t>M19</t>
  </si>
  <si>
    <t>M1523</t>
  </si>
  <si>
    <t>MAINTENANCE PERSONNEL, TRANSPORTATION MECHANIC, OT</t>
  </si>
  <si>
    <t>MAINTENANCE PERSONNEL, TRANSPORTATION MECHANIC, OT (181)</t>
  </si>
  <si>
    <t>Engineer, Plant   HS</t>
  </si>
  <si>
    <t>57</t>
  </si>
  <si>
    <t>560600</t>
  </si>
  <si>
    <t>5016S0400</t>
  </si>
  <si>
    <t>MT101</t>
  </si>
  <si>
    <t>CUSTODIAL PERSONNEL</t>
  </si>
  <si>
    <t>CUSTODIAL PERSONNEL (186)</t>
  </si>
  <si>
    <t>Custodian II 12 Month (High)</t>
  </si>
  <si>
    <t>86</t>
  </si>
  <si>
    <t>560400</t>
  </si>
  <si>
    <t>5016S0300</t>
  </si>
  <si>
    <t>S21</t>
  </si>
  <si>
    <t>CL107</t>
  </si>
  <si>
    <t>CL111</t>
  </si>
  <si>
    <t>CL112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</si>
  <si>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</si>
  <si>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</si>
  <si>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</si>
  <si>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</si>
  <si>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</si>
  <si>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</si>
  <si>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</si>
  <si>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</si>
  <si>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3011</t>
  </si>
  <si>
    <t>SUPPLIES</t>
  </si>
  <si>
    <t>SUPPLIES (610)</t>
  </si>
  <si>
    <t>53</t>
  </si>
  <si>
    <t>SUPPLIES-TEACHING</t>
  </si>
  <si>
    <t>Consumable Materials</t>
  </si>
  <si>
    <t>SUPPLIES-PER PUPIL</t>
  </si>
  <si>
    <t>009101</t>
  </si>
  <si>
    <t>SUPPLIES-MEDIA</t>
  </si>
  <si>
    <t>Media Books/Periodicals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</si>
  <si>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</si>
  <si>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</si>
  <si>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</si>
  <si>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</si>
  <si>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</si>
  <si>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 Replacement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</si>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</sst>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1534690.28</v>
      </c>
      <c r="E8" s="67">
        <v>1465943.8</v>
      </c>
      <c r="F8" s="67">
        <v>1078006</v>
      </c>
      <c r="G8" s="67">
        <f>SUMIF(DISCRETIONARY!B11:B65536,"="&amp;SUMMARY!B8,DISCRETIONARY!$P$11:$P$65536)+SUMIF(PERSONNEL!$A$10:$A$65536,"="&amp;SUMMARY!B8,PERSONNEL!$L$10:$L$65536)</f>
        <v>1252367.7300000002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174</v>
      </c>
      <c r="D9" s="67">
        <v>71428.78</v>
      </c>
      <c r="E9" s="67">
        <v>71568.02</v>
      </c>
      <c r="F9" s="67">
        <v>67113</v>
      </c>
      <c r="G9" s="67">
        <f>SUMIF(DISCRETIONARY!B11:B65536,"="&amp;SUMMARY!B9,DISCRETIONARY!$P$11:$P$65536)+SUMIF(PERSONNEL!$A$10:$A$65536,"="&amp;SUMMARY!B9,PERSONNEL!$L$10:$L$65536)</f>
        <v>67112.52</v>
      </c>
      <c r="J9" s="103" t="s">
        <v>58</v>
      </c>
      <c r="K9" s="67">
        <v>1574848.1005012745</v>
      </c>
      <c r="L9" s="67">
        <v>1796852.1750000003</v>
      </c>
      <c r="M9" s="67">
        <f>L9-K9</f>
        <v>222004.07449872582</v>
      </c>
      <c r="N9" s="104">
        <f>M9/K9</f>
        <v>0.1409685635256263</v>
      </c>
    </row>
    <row r="10" spans="1:14" ht="12.75">
      <c r="A10" s="65" t="s">
        <v>63</v>
      </c>
      <c r="B10" s="66">
        <v>130</v>
      </c>
      <c r="C10" s="65" t="s">
        <v>181</v>
      </c>
      <c r="D10" s="67">
        <v>100873.1</v>
      </c>
      <c r="E10" s="67">
        <v>100042.8</v>
      </c>
      <c r="F10" s="67">
        <v>93123.47544209409</v>
      </c>
      <c r="G10" s="67">
        <f>SUMIF(DISCRETIONARY!B11:B65536,"="&amp;SUMMARY!B10,DISCRETIONARY!$P$11:$P$65536)+SUMIF(PERSONNEL!$A$10:$A$65536,"="&amp;SUMMARY!B10,PERSONNEL!$L$10:$L$65536)</f>
        <v>98972.7</v>
      </c>
      <c r="J10" s="103" t="s">
        <v>25</v>
      </c>
      <c r="K10" s="67">
        <v>439706.93021813745</v>
      </c>
      <c r="L10" s="67">
        <v>557452.018326</v>
      </c>
      <c r="M10" s="67">
        <f>L10-K10</f>
        <v>117745.08810786251</v>
      </c>
      <c r="N10" s="104">
        <f>M10/K10</f>
        <v>0.2677808331323081</v>
      </c>
    </row>
    <row r="11" spans="1:14" ht="12.75">
      <c r="A11" s="65" t="s">
        <v>63</v>
      </c>
      <c r="B11" s="66">
        <v>131</v>
      </c>
      <c r="C11" s="65" t="s">
        <v>189</v>
      </c>
      <c r="D11" s="67">
        <v>87196.8</v>
      </c>
      <c r="E11" s="67">
        <v>87602.04</v>
      </c>
      <c r="F11" s="67">
        <v>72848.49520389299</v>
      </c>
      <c r="G11" s="67">
        <f>SUMIF(DISCRETIONARY!B11:B65536,"="&amp;SUMMARY!B11,DISCRETIONARY!$P$11:$P$65536)+SUMIF(PERSONNEL!$A$10:$A$65536,"="&amp;SUMMARY!B11,PERSONNEL!$L$10:$L$65536)</f>
        <v>75960.06</v>
      </c>
      <c r="J11" s="103" t="s">
        <v>59</v>
      </c>
      <c r="K11" s="67">
        <v>25513</v>
      </c>
      <c r="L11" s="67">
        <v>27306</v>
      </c>
      <c r="M11" s="67">
        <f>L11-K11</f>
        <v>1793</v>
      </c>
      <c r="N11" s="104">
        <f>M11/K11</f>
        <v>0.07027789754242934</v>
      </c>
    </row>
    <row r="12" spans="1:7" ht="12.75">
      <c r="A12" s="65" t="s">
        <v>63</v>
      </c>
      <c r="B12" s="66">
        <v>140</v>
      </c>
      <c r="C12" s="65" t="s">
        <v>197</v>
      </c>
      <c r="D12" s="67">
        <v>23240.25</v>
      </c>
      <c r="E12" s="67">
        <v>15216.58</v>
      </c>
      <c r="F12" s="67">
        <v>-35288.271583450536</v>
      </c>
      <c r="G12" s="67">
        <f>SUMIF(DISCRETIONARY!B11:B65536,"="&amp;SUMMARY!B12,DISCRETIONARY!$P$11:$P$65536)+SUMIF(PERSONNEL!$A$10:$A$65536,"="&amp;SUMMARY!B12,PERSONNEL!$L$10:$L$65536)</f>
        <v>0</v>
      </c>
    </row>
    <row r="13" spans="1:7" ht="12.75">
      <c r="A13" s="65" t="s">
        <v>63</v>
      </c>
      <c r="B13" s="66">
        <v>142</v>
      </c>
      <c r="C13" s="65" t="s">
        <v>198</v>
      </c>
      <c r="D13" s="67">
        <v>67113.8</v>
      </c>
      <c r="E13" s="67">
        <v>66900.2</v>
      </c>
      <c r="F13" s="67">
        <v>66273</v>
      </c>
      <c r="G13" s="67">
        <f>SUMIF(DISCRETIONARY!B11:B65536,"="&amp;SUMMARY!B13,DISCRETIONARY!$P$11:$P$65536)+SUMIF(PERSONNEL!$A$10:$A$65536,"="&amp;SUMMARY!B13,PERSONNEL!$L$10:$L$65536)</f>
        <v>66355.84</v>
      </c>
    </row>
    <row r="14" spans="1:7" ht="12.75">
      <c r="A14" s="65" t="s">
        <v>63</v>
      </c>
      <c r="B14" s="66">
        <v>165</v>
      </c>
      <c r="C14" s="65" t="s">
        <v>212</v>
      </c>
      <c r="D14" s="67">
        <v>0</v>
      </c>
      <c r="E14" s="67">
        <v>59501</v>
      </c>
      <c r="F14" s="67">
        <v>59145.40143873803</v>
      </c>
      <c r="G14" s="67">
        <f>SUMIF(DISCRETIONARY!B11:B65536,"="&amp;SUMMARY!B14,DISCRETIONARY!$P$11:$P$65536)+SUMIF(PERSONNEL!$A$10:$A$65536,"="&amp;SUMMARY!B14,PERSONNEL!$L$10:$L$65536)</f>
        <v>35316.725</v>
      </c>
    </row>
    <row r="15" spans="1:7" ht="12.75">
      <c r="A15" s="65" t="s">
        <v>63</v>
      </c>
      <c r="B15" s="66">
        <v>173</v>
      </c>
      <c r="C15" s="65" t="s">
        <v>220</v>
      </c>
      <c r="D15" s="67">
        <v>79670.94</v>
      </c>
      <c r="E15" s="67">
        <v>87489.29</v>
      </c>
      <c r="F15" s="67">
        <v>82038</v>
      </c>
      <c r="G15" s="67">
        <f>SUMIF(DISCRETIONARY!B11:B65536,"="&amp;SUMMARY!B15,DISCRETIONARY!$P$11:$P$65536)+SUMIF(PERSONNEL!$A$10:$A$65536,"="&amp;SUMMARY!B15,PERSONNEL!$L$10:$L$65536)</f>
        <v>79983.61</v>
      </c>
    </row>
    <row r="16" spans="1:7" ht="12.75">
      <c r="A16" s="65" t="s">
        <v>63</v>
      </c>
      <c r="B16" s="66">
        <v>181</v>
      </c>
      <c r="C16" s="65" t="s">
        <v>229</v>
      </c>
      <c r="D16" s="67">
        <v>0</v>
      </c>
      <c r="E16" s="67">
        <v>36938.88</v>
      </c>
      <c r="F16" s="67">
        <v>36860</v>
      </c>
      <c r="G16" s="67">
        <f>SUMIF(DISCRETIONARY!B11:B65536,"="&amp;SUMMARY!B16,DISCRETIONARY!$P$11:$P$65536)+SUMIF(PERSONNEL!$A$10:$A$65536,"="&amp;SUMMARY!B16,PERSONNEL!$L$10:$L$65536)</f>
        <v>37106.86</v>
      </c>
    </row>
    <row r="17" spans="1:7" ht="12.75">
      <c r="A17" s="65" t="s">
        <v>63</v>
      </c>
      <c r="B17" s="66">
        <v>186</v>
      </c>
      <c r="C17" s="65" t="s">
        <v>236</v>
      </c>
      <c r="D17" s="67">
        <v>55646.2</v>
      </c>
      <c r="E17" s="67">
        <v>61591.67</v>
      </c>
      <c r="F17" s="67">
        <v>54729</v>
      </c>
      <c r="G17" s="67">
        <f>SUMIF(DISCRETIONARY!B11:B65536,"="&amp;SUMMARY!B17,DISCRETIONARY!$P$11:$P$65536)+SUMIF(PERSONNEL!$A$10:$A$65536,"="&amp;SUMMARY!B17,PERSONNEL!$L$10:$L$65536)</f>
        <v>83676.13</v>
      </c>
    </row>
    <row r="18" spans="1:7" ht="12.75">
      <c r="A18" s="65" t="s">
        <v>63</v>
      </c>
      <c r="B18" s="66">
        <v>210</v>
      </c>
      <c r="C18" s="65" t="s">
        <v>246</v>
      </c>
      <c r="D18" s="67">
        <v>299166.19</v>
      </c>
      <c r="E18" s="67">
        <v>316200.53</v>
      </c>
      <c r="F18" s="67">
        <v>218305.32866723987</v>
      </c>
      <c r="G18" s="67">
        <f>SUMIF(DISCRETIONARY!B11:B65536,"="&amp;SUMMARY!B18,DISCRETIONARY!$P$11:$P$65536)+SUMIF(PERSONNEL!$A$10:$A$65536,"="&amp;SUMMARY!B18,PERSONNEL!$L$10:$L$65536)+SUM(PERSONNEL!$AD$10:$AE$65536)</f>
        <v>296592.00000000006</v>
      </c>
    </row>
    <row r="19" spans="1:7" ht="12.75">
      <c r="A19" s="65" t="s">
        <v>63</v>
      </c>
      <c r="B19" s="66">
        <v>230</v>
      </c>
      <c r="C19" s="65" t="s">
        <v>247</v>
      </c>
      <c r="D19" s="67">
        <v>194310.85</v>
      </c>
      <c r="E19" s="67">
        <v>196185.29</v>
      </c>
      <c r="F19" s="67">
        <v>179991.35285904442</v>
      </c>
      <c r="G19" s="67">
        <f>SUMIF(DISCRETIONARY!B11:B65536,"="&amp;SUMMARY!B19,DISCRETIONARY!$P$11:$P$65536)+SUMIF(PERSONNEL!$A$10:$A$65536,"="&amp;SUMMARY!B19,PERSONNEL!$L$10:$L$65536)+SUM(PERSONNEL!$AC$10:$AC$65536)</f>
        <v>210378.01832600002</v>
      </c>
    </row>
    <row r="20" spans="1:7" ht="12.75">
      <c r="A20" s="65" t="s">
        <v>63</v>
      </c>
      <c r="B20" s="66">
        <v>290</v>
      </c>
      <c r="C20" s="65" t="s">
        <v>248</v>
      </c>
      <c r="D20" s="67">
        <v>52656.79</v>
      </c>
      <c r="E20" s="67">
        <v>59224.5</v>
      </c>
      <c r="F20" s="67">
        <v>41410.248691853405</v>
      </c>
      <c r="G20" s="67">
        <f>SUMIF(DISCRETIONARY!B11:B65536,"="&amp;SUMMARY!B20,DISCRETIONARY!$P$11:$P$65536)+SUM(DISCRETIONARY!$Q$10:$Q$65536)+SUMIF(PERSONNEL!$A$10:$A$65536,"="&amp;SUMMARY!B20,PERSONNEL!$L$10:$L$65536)+SUM(PERSONNEL!$AB$10:$AB$65536)</f>
        <v>50482</v>
      </c>
    </row>
    <row r="21" spans="1:7" ht="12.75">
      <c r="A21" s="65" t="s">
        <v>63</v>
      </c>
      <c r="B21" s="66">
        <v>580</v>
      </c>
      <c r="C21" s="65" t="s">
        <v>249</v>
      </c>
      <c r="D21" s="67">
        <v>0</v>
      </c>
      <c r="E21" s="67">
        <v>0</v>
      </c>
      <c r="F21" s="67">
        <v>0</v>
      </c>
      <c r="G21" s="67">
        <f>SUMIF(DISCRETIONARY!B11:B65536,"="&amp;SUMMARY!B21,DISCRETIONARY!$P$11:$P$65536)+SUMIF(PERSONNEL!$A$10:$A$65536,"="&amp;SUMMARY!B21,PERSONNEL!$L$10:$L$65536)</f>
        <v>529</v>
      </c>
    </row>
    <row r="22" spans="1:7" ht="12.75">
      <c r="A22" s="65" t="s">
        <v>63</v>
      </c>
      <c r="B22" s="66">
        <v>610</v>
      </c>
      <c r="C22" s="65" t="s">
        <v>255</v>
      </c>
      <c r="D22" s="67">
        <v>16866.6</v>
      </c>
      <c r="E22" s="67">
        <v>16313.2</v>
      </c>
      <c r="F22" s="67">
        <v>18035</v>
      </c>
      <c r="G22" s="67">
        <f>SUMIF(DISCRETIONARY!B11:B65536,"="&amp;SUMMARY!B22,DISCRETIONARY!$P$11:$P$65536)+SUMIF(PERSONNEL!$A$10:$A$65536,"="&amp;SUMMARY!B22,PERSONNEL!$L$10:$L$65536)</f>
        <v>19029</v>
      </c>
    </row>
    <row r="23" spans="1:7" ht="12.75">
      <c r="A23" s="65" t="s">
        <v>63</v>
      </c>
      <c r="B23" s="66">
        <v>730</v>
      </c>
      <c r="C23" s="65" t="s">
        <v>264</v>
      </c>
      <c r="D23" s="67">
        <v>7429</v>
      </c>
      <c r="E23" s="67">
        <v>5880</v>
      </c>
      <c r="F23" s="67">
        <v>7478</v>
      </c>
      <c r="G23" s="67">
        <f>SUMIF(DISCRETIONARY!B11:B65536,"="&amp;SUMMARY!B23,DISCRETIONARY!$P$11:$P$65536)+SUMIF(PERSONNEL!$A$10:$A$65536,"="&amp;SUMMARY!B23,PERSONNEL!$L$10:$L$65536)</f>
        <v>7748</v>
      </c>
    </row>
    <row r="24" ht="13.5" thickBot="1"/>
    <row r="25" spans="3:8" ht="13.5" thickBot="1">
      <c r="C25" s="108" t="s">
        <v>8</v>
      </c>
      <c r="D25" s="109">
        <f>SUM(D8:D23)</f>
        <v>2590289.5800000005</v>
      </c>
      <c r="E25" s="110">
        <f>SUM(E8:E23)</f>
        <v>2646597.8000000003</v>
      </c>
      <c r="F25" s="110">
        <f>SUM(F8:F23)</f>
        <v>2040068.0307194123</v>
      </c>
      <c r="G25" s="111">
        <f>SUM(G8:G23)</f>
        <v>2381610.1933260006</v>
      </c>
      <c r="H25" s="107">
        <f>(G25-F25)/F25</f>
        <v>0.16741704563947626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8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DEKALB SCH OF ARTS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501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24295.6</v>
      </c>
      <c r="M9" s="55">
        <f>SUMIF($C10:$C65536,"=X",M10:M65536)</f>
        <v>22193.2</v>
      </c>
      <c r="N9" s="55">
        <f>SUMIF($C10:$C65536,"=X",N10:N65536)</f>
        <v>25513</v>
      </c>
      <c r="O9" s="92">
        <f>SUMIF($C10:$C65536,"=X",O10:O65536)</f>
        <v>23679.250000000004</v>
      </c>
      <c r="P9" s="89">
        <f>SUMIF(C10:C65536,"=X",P10:P65536)+SUMIF(C10:C65536,"=X",Q10:Q65536)</f>
        <v>27306</v>
      </c>
      <c r="T9" s="93">
        <f>IF(N9=0,0,(P9-N9)/N9)</f>
        <v>0.07027789754242934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250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251</v>
      </c>
      <c r="G12" s="58" t="s">
        <v>70</v>
      </c>
      <c r="H12" s="59" t="s">
        <v>71</v>
      </c>
      <c r="I12" s="57" t="s">
        <v>72</v>
      </c>
      <c r="J12" s="60" t="s">
        <v>73</v>
      </c>
      <c r="K12" s="52" t="s">
        <v>252</v>
      </c>
      <c r="L12" s="61">
        <v>0</v>
      </c>
      <c r="M12" s="61">
        <v>0</v>
      </c>
      <c r="N12" s="61">
        <v>0</v>
      </c>
      <c r="O12" s="61">
        <v>0</v>
      </c>
      <c r="P12" s="18">
        <v>316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251</v>
      </c>
      <c r="G13" s="58" t="s">
        <v>70</v>
      </c>
      <c r="H13" s="59" t="s">
        <v>71</v>
      </c>
      <c r="I13" s="57" t="s">
        <v>72</v>
      </c>
      <c r="J13" s="60" t="s">
        <v>143</v>
      </c>
      <c r="K13" s="52" t="s">
        <v>253</v>
      </c>
      <c r="L13" s="61">
        <v>0</v>
      </c>
      <c r="M13" s="61">
        <v>0</v>
      </c>
      <c r="N13" s="61">
        <v>0</v>
      </c>
      <c r="O13" s="61">
        <v>0</v>
      </c>
      <c r="P13" s="18">
        <v>2</v>
      </c>
    </row>
    <row r="14" spans="1:16" ht="12.75" customHeight="1">
      <c r="A14" s="57">
        <v>1000</v>
      </c>
      <c r="B14" s="57">
        <v>580</v>
      </c>
      <c r="C14" s="57" t="s">
        <v>63</v>
      </c>
      <c r="D14" s="57" t="s">
        <v>67</v>
      </c>
      <c r="E14" s="58" t="s">
        <v>68</v>
      </c>
      <c r="F14" s="58" t="s">
        <v>251</v>
      </c>
      <c r="G14" s="58" t="s">
        <v>70</v>
      </c>
      <c r="H14" s="59" t="s">
        <v>71</v>
      </c>
      <c r="I14" s="57" t="s">
        <v>72</v>
      </c>
      <c r="J14" s="60" t="s">
        <v>254</v>
      </c>
      <c r="K14" s="52" t="s">
        <v>253</v>
      </c>
      <c r="L14" s="61">
        <v>0</v>
      </c>
      <c r="M14" s="61">
        <v>0</v>
      </c>
      <c r="N14" s="61">
        <v>0</v>
      </c>
      <c r="O14" s="61">
        <v>0</v>
      </c>
      <c r="P14" s="18">
        <v>211</v>
      </c>
    </row>
    <row r="15" spans="1:16" ht="12.75" customHeight="1">
      <c r="A15" s="106" t="s">
        <v>256</v>
      </c>
      <c r="P15" s="61"/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257</v>
      </c>
      <c r="G16" s="58" t="s">
        <v>70</v>
      </c>
      <c r="H16" s="59" t="s">
        <v>71</v>
      </c>
      <c r="I16" s="57" t="s">
        <v>72</v>
      </c>
      <c r="J16" s="60" t="s">
        <v>73</v>
      </c>
      <c r="K16" s="52" t="s">
        <v>255</v>
      </c>
      <c r="L16" s="61">
        <v>6245</v>
      </c>
      <c r="M16" s="61">
        <v>4164</v>
      </c>
      <c r="N16" s="61">
        <v>6726</v>
      </c>
      <c r="O16" s="61">
        <v>6052.34</v>
      </c>
      <c r="P16" s="18">
        <v>5592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257</v>
      </c>
      <c r="G17" s="58" t="s">
        <v>70</v>
      </c>
      <c r="H17" s="59" t="s">
        <v>71</v>
      </c>
      <c r="I17" s="57" t="s">
        <v>72</v>
      </c>
      <c r="J17" s="60" t="s">
        <v>143</v>
      </c>
      <c r="K17" s="52" t="s">
        <v>258</v>
      </c>
      <c r="L17" s="61">
        <v>257</v>
      </c>
      <c r="M17" s="61">
        <v>228</v>
      </c>
      <c r="N17" s="61">
        <v>29</v>
      </c>
      <c r="O17" s="61">
        <v>0</v>
      </c>
      <c r="P17" s="18">
        <v>228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257</v>
      </c>
      <c r="G18" s="58" t="s">
        <v>70</v>
      </c>
      <c r="H18" s="59" t="s">
        <v>71</v>
      </c>
      <c r="I18" s="57" t="s">
        <v>72</v>
      </c>
      <c r="J18" s="60" t="s">
        <v>254</v>
      </c>
      <c r="K18" s="52" t="s">
        <v>259</v>
      </c>
      <c r="L18" s="61">
        <v>0</v>
      </c>
      <c r="M18" s="61">
        <v>0</v>
      </c>
      <c r="N18" s="61">
        <v>0</v>
      </c>
      <c r="O18" s="61">
        <v>0</v>
      </c>
      <c r="P18" s="18">
        <v>1125</v>
      </c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257</v>
      </c>
      <c r="G19" s="58" t="s">
        <v>77</v>
      </c>
      <c r="H19" s="59" t="s">
        <v>71</v>
      </c>
      <c r="I19" s="57" t="s">
        <v>72</v>
      </c>
      <c r="J19" s="60" t="s">
        <v>73</v>
      </c>
      <c r="K19" s="52" t="s">
        <v>260</v>
      </c>
      <c r="L19" s="61">
        <v>6445</v>
      </c>
      <c r="M19" s="61">
        <v>7704</v>
      </c>
      <c r="N19" s="61">
        <v>7062</v>
      </c>
      <c r="O19" s="61">
        <v>7056.79</v>
      </c>
      <c r="P19" s="18">
        <v>7480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257</v>
      </c>
      <c r="G20" s="58" t="s">
        <v>77</v>
      </c>
      <c r="H20" s="59" t="s">
        <v>71</v>
      </c>
      <c r="I20" s="57" t="s">
        <v>72</v>
      </c>
      <c r="J20" s="60" t="s">
        <v>143</v>
      </c>
      <c r="K20" s="52" t="s">
        <v>260</v>
      </c>
      <c r="L20" s="61">
        <v>70</v>
      </c>
      <c r="M20" s="61">
        <v>48</v>
      </c>
      <c r="N20" s="61">
        <v>22</v>
      </c>
      <c r="O20" s="61">
        <v>0</v>
      </c>
      <c r="P20" s="18">
        <v>44</v>
      </c>
    </row>
    <row r="21" spans="1:16" ht="12.75" customHeight="1">
      <c r="A21" s="57">
        <v>2220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257</v>
      </c>
      <c r="G21" s="58" t="s">
        <v>70</v>
      </c>
      <c r="H21" s="59" t="s">
        <v>261</v>
      </c>
      <c r="I21" s="57" t="s">
        <v>72</v>
      </c>
      <c r="J21" s="60" t="s">
        <v>216</v>
      </c>
      <c r="K21" s="52" t="s">
        <v>262</v>
      </c>
      <c r="L21" s="61">
        <v>3849.6</v>
      </c>
      <c r="M21" s="61">
        <v>4169.2</v>
      </c>
      <c r="N21" s="61">
        <v>4196</v>
      </c>
      <c r="O21" s="61">
        <v>4187.31</v>
      </c>
      <c r="P21" s="18">
        <v>4456</v>
      </c>
    </row>
    <row r="22" spans="1:16" ht="12.75" customHeight="1">
      <c r="A22" s="57">
        <v>2220</v>
      </c>
      <c r="B22" s="57">
        <v>610</v>
      </c>
      <c r="C22" s="57" t="s">
        <v>63</v>
      </c>
      <c r="D22" s="57" t="s">
        <v>67</v>
      </c>
      <c r="E22" s="58" t="s">
        <v>68</v>
      </c>
      <c r="F22" s="58" t="s">
        <v>257</v>
      </c>
      <c r="G22" s="58" t="s">
        <v>70</v>
      </c>
      <c r="H22" s="59" t="s">
        <v>261</v>
      </c>
      <c r="I22" s="57" t="s">
        <v>72</v>
      </c>
      <c r="J22" s="60" t="s">
        <v>254</v>
      </c>
      <c r="K22" s="52" t="s">
        <v>263</v>
      </c>
      <c r="L22" s="61">
        <v>0</v>
      </c>
      <c r="M22" s="61">
        <v>0</v>
      </c>
      <c r="N22" s="61">
        <v>0</v>
      </c>
      <c r="O22" s="61">
        <v>0</v>
      </c>
      <c r="P22" s="18">
        <v>104</v>
      </c>
    </row>
    <row r="23" spans="1:16" ht="12.75" customHeight="1">
      <c r="A23" s="106" t="s">
        <v>265</v>
      </c>
      <c r="P23" s="61"/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266</v>
      </c>
      <c r="F24" s="58" t="s">
        <v>267</v>
      </c>
      <c r="G24" s="58" t="s">
        <v>70</v>
      </c>
      <c r="H24" s="59" t="s">
        <v>71</v>
      </c>
      <c r="I24" s="57" t="s">
        <v>72</v>
      </c>
      <c r="J24" s="60" t="s">
        <v>73</v>
      </c>
      <c r="K24" s="52" t="s">
        <v>268</v>
      </c>
      <c r="L24" s="61">
        <v>6153</v>
      </c>
      <c r="M24" s="61">
        <v>4644</v>
      </c>
      <c r="N24" s="61">
        <v>6393</v>
      </c>
      <c r="O24" s="61">
        <v>6382.81</v>
      </c>
      <c r="P24" s="18">
        <v>5363</v>
      </c>
    </row>
    <row r="25" spans="1:16" ht="12.75" customHeight="1">
      <c r="A25" s="57">
        <v>1000</v>
      </c>
      <c r="B25" s="57">
        <v>730</v>
      </c>
      <c r="C25" s="57" t="s">
        <v>63</v>
      </c>
      <c r="D25" s="57" t="s">
        <v>67</v>
      </c>
      <c r="E25" s="58" t="s">
        <v>266</v>
      </c>
      <c r="F25" s="58" t="s">
        <v>267</v>
      </c>
      <c r="G25" s="58" t="s">
        <v>70</v>
      </c>
      <c r="H25" s="59" t="s">
        <v>71</v>
      </c>
      <c r="I25" s="57" t="s">
        <v>72</v>
      </c>
      <c r="J25" s="60" t="s">
        <v>143</v>
      </c>
      <c r="K25" s="52" t="s">
        <v>268</v>
      </c>
      <c r="L25" s="61">
        <v>384</v>
      </c>
      <c r="M25" s="61">
        <v>264</v>
      </c>
      <c r="N25" s="61">
        <v>119</v>
      </c>
      <c r="O25" s="61">
        <v>0</v>
      </c>
      <c r="P25" s="18">
        <v>268</v>
      </c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266</v>
      </c>
      <c r="F26" s="58" t="s">
        <v>267</v>
      </c>
      <c r="G26" s="58" t="s">
        <v>70</v>
      </c>
      <c r="H26" s="59" t="s">
        <v>71</v>
      </c>
      <c r="I26" s="57" t="s">
        <v>72</v>
      </c>
      <c r="J26" s="60" t="s">
        <v>254</v>
      </c>
      <c r="K26" s="52" t="s">
        <v>269</v>
      </c>
      <c r="L26" s="61">
        <v>0</v>
      </c>
      <c r="M26" s="61">
        <v>0</v>
      </c>
      <c r="N26" s="61">
        <v>0</v>
      </c>
      <c r="O26" s="61">
        <v>0</v>
      </c>
      <c r="P26" s="18">
        <v>1091</v>
      </c>
    </row>
    <row r="27" spans="1:16" ht="12.75" customHeight="1">
      <c r="A27" s="57">
        <v>1000</v>
      </c>
      <c r="B27" s="57">
        <v>730</v>
      </c>
      <c r="C27" s="57" t="s">
        <v>63</v>
      </c>
      <c r="D27" s="57" t="s">
        <v>67</v>
      </c>
      <c r="E27" s="58" t="s">
        <v>266</v>
      </c>
      <c r="F27" s="58" t="s">
        <v>267</v>
      </c>
      <c r="G27" s="58" t="s">
        <v>77</v>
      </c>
      <c r="H27" s="59" t="s">
        <v>71</v>
      </c>
      <c r="I27" s="57" t="s">
        <v>72</v>
      </c>
      <c r="J27" s="60" t="s">
        <v>73</v>
      </c>
      <c r="K27" s="52" t="s">
        <v>270</v>
      </c>
      <c r="L27" s="61">
        <v>880</v>
      </c>
      <c r="M27" s="61">
        <v>960</v>
      </c>
      <c r="N27" s="61">
        <v>963</v>
      </c>
      <c r="O27" s="61">
        <v>0</v>
      </c>
      <c r="P27" s="18">
        <v>1020</v>
      </c>
    </row>
    <row r="28" spans="1:16" ht="12.75" customHeight="1">
      <c r="A28" s="57">
        <v>1000</v>
      </c>
      <c r="B28" s="57">
        <v>730</v>
      </c>
      <c r="C28" s="57" t="s">
        <v>63</v>
      </c>
      <c r="D28" s="57" t="s">
        <v>67</v>
      </c>
      <c r="E28" s="58" t="s">
        <v>266</v>
      </c>
      <c r="F28" s="58" t="s">
        <v>267</v>
      </c>
      <c r="G28" s="58" t="s">
        <v>77</v>
      </c>
      <c r="H28" s="59" t="s">
        <v>71</v>
      </c>
      <c r="I28" s="57" t="s">
        <v>72</v>
      </c>
      <c r="J28" s="60" t="s">
        <v>143</v>
      </c>
      <c r="K28" s="52" t="s">
        <v>270</v>
      </c>
      <c r="L28" s="61">
        <v>12</v>
      </c>
      <c r="M28" s="61">
        <v>12</v>
      </c>
      <c r="N28" s="61">
        <v>3</v>
      </c>
      <c r="O28" s="61">
        <v>0</v>
      </c>
      <c r="P28" s="18">
        <v>6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6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DEKALB SCH OF ARTS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32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501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1796852.1750000005</v>
      </c>
      <c r="M8" s="72">
        <f>SUM(M11:M65536)</f>
        <v>557452.0183260002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0.5</v>
      </c>
      <c r="L11" s="36">
        <v>20261.37</v>
      </c>
      <c r="M11" s="36">
        <v>8695.096236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0.5</v>
      </c>
      <c r="AA11" s="99">
        <v>0.5</v>
      </c>
      <c r="AB11" s="78">
        <v>537</v>
      </c>
      <c r="AC11" s="78">
        <v>2488.096236</v>
      </c>
      <c r="AD11" s="78">
        <v>5670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40522.74</v>
      </c>
      <c r="M12" s="36">
        <v>6050.192472</v>
      </c>
      <c r="P12" s="23" t="s">
        <v>82</v>
      </c>
      <c r="Q12" s="23" t="s">
        <v>83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80</v>
      </c>
      <c r="W12" s="78">
        <v>27.529</v>
      </c>
      <c r="Z12" s="23">
        <v>1</v>
      </c>
      <c r="AA12" s="99">
        <v>1</v>
      </c>
      <c r="AB12" s="78">
        <v>1074</v>
      </c>
      <c r="AC12" s="78">
        <v>4976.192472</v>
      </c>
      <c r="AD12" s="78">
        <v>0</v>
      </c>
      <c r="AE12" s="78">
        <v>0</v>
      </c>
    </row>
    <row r="13" spans="1:31" ht="12.75">
      <c r="A13" s="23">
        <v>110</v>
      </c>
      <c r="B13" s="23">
        <v>1000</v>
      </c>
      <c r="C13" s="30" t="s">
        <v>84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49854.5</v>
      </c>
      <c r="M13" s="36">
        <v>18783.1326</v>
      </c>
      <c r="P13" s="23" t="s">
        <v>85</v>
      </c>
      <c r="Q13" s="23" t="s">
        <v>86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87</v>
      </c>
      <c r="W13" s="78">
        <v>33.8685</v>
      </c>
      <c r="Z13" s="23">
        <v>1</v>
      </c>
      <c r="AA13" s="99">
        <v>1</v>
      </c>
      <c r="AB13" s="78">
        <v>1321</v>
      </c>
      <c r="AC13" s="78">
        <v>6122.1326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88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0.5</v>
      </c>
      <c r="L14" s="36">
        <v>28901.65</v>
      </c>
      <c r="M14" s="36">
        <v>9985.12262</v>
      </c>
      <c r="P14" s="23" t="s">
        <v>89</v>
      </c>
      <c r="Q14" s="23" t="s">
        <v>90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91</v>
      </c>
      <c r="W14" s="78">
        <v>39.2685</v>
      </c>
      <c r="Z14" s="23">
        <v>0.5</v>
      </c>
      <c r="AA14" s="99">
        <v>0.5</v>
      </c>
      <c r="AB14" s="78">
        <v>766</v>
      </c>
      <c r="AC14" s="78">
        <v>3549.1226200000006</v>
      </c>
      <c r="AD14" s="78">
        <v>5670</v>
      </c>
      <c r="AE14" s="78">
        <v>0</v>
      </c>
    </row>
    <row r="15" spans="1:31" ht="12.75">
      <c r="A15" s="23">
        <v>110</v>
      </c>
      <c r="B15" s="23">
        <v>1000</v>
      </c>
      <c r="C15" s="30" t="s">
        <v>84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42951.54</v>
      </c>
      <c r="M15" s="36">
        <v>17752.449112000002</v>
      </c>
      <c r="P15" s="23" t="s">
        <v>85</v>
      </c>
      <c r="Q15" s="23" t="s">
        <v>86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92</v>
      </c>
      <c r="W15" s="78">
        <v>29.178999999999995</v>
      </c>
      <c r="Z15" s="23">
        <v>1</v>
      </c>
      <c r="AA15" s="99">
        <v>1</v>
      </c>
      <c r="AB15" s="78">
        <v>1138</v>
      </c>
      <c r="AC15" s="78">
        <v>5274.449112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81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73</v>
      </c>
      <c r="K16" s="35">
        <v>1</v>
      </c>
      <c r="L16" s="36">
        <v>44253.78</v>
      </c>
      <c r="M16" s="36">
        <v>17947.364184</v>
      </c>
      <c r="P16" s="23" t="s">
        <v>82</v>
      </c>
      <c r="Q16" s="23" t="s">
        <v>83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93</v>
      </c>
      <c r="W16" s="78">
        <v>30.063699999999997</v>
      </c>
      <c r="Z16" s="23">
        <v>1</v>
      </c>
      <c r="AA16" s="99">
        <v>1</v>
      </c>
      <c r="AB16" s="78">
        <v>1173</v>
      </c>
      <c r="AC16" s="78">
        <v>5434.364184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94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73</v>
      </c>
      <c r="K17" s="35">
        <v>1</v>
      </c>
      <c r="L17" s="36">
        <v>48413.37</v>
      </c>
      <c r="M17" s="36">
        <v>18568.161836</v>
      </c>
      <c r="P17" s="23" t="s">
        <v>95</v>
      </c>
      <c r="Q17" s="23" t="s">
        <v>96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97</v>
      </c>
      <c r="W17" s="78">
        <v>32.8895</v>
      </c>
      <c r="Z17" s="23">
        <v>1</v>
      </c>
      <c r="AA17" s="99">
        <v>1</v>
      </c>
      <c r="AB17" s="78">
        <v>1283</v>
      </c>
      <c r="AC17" s="78">
        <v>5945.161836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98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73</v>
      </c>
      <c r="K18" s="35">
        <v>0.5</v>
      </c>
      <c r="L18" s="36">
        <v>24206.685</v>
      </c>
      <c r="M18" s="36">
        <v>3613.580918</v>
      </c>
      <c r="P18" s="23" t="s">
        <v>99</v>
      </c>
      <c r="Q18" s="23" t="s">
        <v>100</v>
      </c>
      <c r="R18" s="23" t="s">
        <v>76</v>
      </c>
      <c r="S18" s="23" t="s">
        <v>101</v>
      </c>
      <c r="T18" s="23" t="s">
        <v>78</v>
      </c>
      <c r="U18" s="23" t="s">
        <v>79</v>
      </c>
      <c r="V18" s="23" t="s">
        <v>97</v>
      </c>
      <c r="W18" s="78">
        <v>32.8895</v>
      </c>
      <c r="Z18" s="23">
        <v>0.5</v>
      </c>
      <c r="AA18" s="99">
        <v>0.5</v>
      </c>
      <c r="AB18" s="78">
        <v>641</v>
      </c>
      <c r="AC18" s="78">
        <v>2972.580918</v>
      </c>
      <c r="AD18" s="78">
        <v>0</v>
      </c>
      <c r="AE18" s="78">
        <v>0</v>
      </c>
    </row>
    <row r="19" spans="1:31" ht="12.75">
      <c r="A19" s="23">
        <v>110</v>
      </c>
      <c r="B19" s="23">
        <v>1000</v>
      </c>
      <c r="C19" s="30" t="s">
        <v>94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73</v>
      </c>
      <c r="K19" s="35">
        <v>0.5</v>
      </c>
      <c r="L19" s="36">
        <v>24206.685</v>
      </c>
      <c r="M19" s="36">
        <v>3613.580918</v>
      </c>
      <c r="P19" s="23" t="s">
        <v>95</v>
      </c>
      <c r="Q19" s="23" t="s">
        <v>96</v>
      </c>
      <c r="R19" s="23" t="s">
        <v>76</v>
      </c>
      <c r="S19" s="23" t="s">
        <v>101</v>
      </c>
      <c r="T19" s="23" t="s">
        <v>78</v>
      </c>
      <c r="U19" s="23" t="s">
        <v>79</v>
      </c>
      <c r="V19" s="23" t="s">
        <v>97</v>
      </c>
      <c r="W19" s="78">
        <v>32.8895</v>
      </c>
      <c r="Z19" s="23">
        <v>0.5</v>
      </c>
      <c r="AA19" s="99">
        <v>0.5</v>
      </c>
      <c r="AB19" s="78">
        <v>641</v>
      </c>
      <c r="AC19" s="78">
        <v>2972.580918</v>
      </c>
      <c r="AD19" s="78">
        <v>0</v>
      </c>
      <c r="AE19" s="78">
        <v>0</v>
      </c>
    </row>
    <row r="20" spans="1:31" ht="12.75">
      <c r="A20" s="23">
        <v>110</v>
      </c>
      <c r="B20" s="23">
        <v>1000</v>
      </c>
      <c r="C20" s="30" t="s">
        <v>102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73</v>
      </c>
      <c r="K20" s="35">
        <v>1</v>
      </c>
      <c r="L20" s="36">
        <v>51377.55</v>
      </c>
      <c r="M20" s="36">
        <v>19011.16314</v>
      </c>
      <c r="P20" s="23" t="s">
        <v>103</v>
      </c>
      <c r="Q20" s="23" t="s">
        <v>104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105</v>
      </c>
      <c r="W20" s="78">
        <v>34.9032</v>
      </c>
      <c r="Z20" s="23">
        <v>1</v>
      </c>
      <c r="AA20" s="99">
        <v>1</v>
      </c>
      <c r="AB20" s="78">
        <v>1362</v>
      </c>
      <c r="AC20" s="78">
        <v>6309.163140000001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81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73</v>
      </c>
      <c r="K21" s="35">
        <v>1</v>
      </c>
      <c r="L21" s="36">
        <v>51377.55</v>
      </c>
      <c r="M21" s="36">
        <v>7671.163140000001</v>
      </c>
      <c r="P21" s="23" t="s">
        <v>82</v>
      </c>
      <c r="Q21" s="23" t="s">
        <v>83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105</v>
      </c>
      <c r="W21" s="78">
        <v>34.9032</v>
      </c>
      <c r="Z21" s="23">
        <v>1</v>
      </c>
      <c r="AA21" s="99">
        <v>1</v>
      </c>
      <c r="AB21" s="78">
        <v>1362</v>
      </c>
      <c r="AC21" s="78">
        <v>6309.163140000001</v>
      </c>
      <c r="AD21" s="78">
        <v>0</v>
      </c>
      <c r="AE21" s="78">
        <v>0</v>
      </c>
    </row>
    <row r="22" spans="1:31" ht="12.75">
      <c r="A22" s="23">
        <v>110</v>
      </c>
      <c r="B22" s="23">
        <v>1000</v>
      </c>
      <c r="C22" s="30" t="s">
        <v>106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73</v>
      </c>
      <c r="K22" s="35">
        <v>1</v>
      </c>
      <c r="L22" s="36">
        <v>65856.57</v>
      </c>
      <c r="M22" s="36">
        <v>21172.186796</v>
      </c>
      <c r="P22" s="23" t="s">
        <v>107</v>
      </c>
      <c r="Q22" s="23" t="s">
        <v>108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109</v>
      </c>
      <c r="W22" s="78">
        <v>44.7395</v>
      </c>
      <c r="Z22" s="23">
        <v>1</v>
      </c>
      <c r="AA22" s="99">
        <v>1</v>
      </c>
      <c r="AB22" s="78">
        <v>1745</v>
      </c>
      <c r="AC22" s="78">
        <v>8087.186796000001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106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73</v>
      </c>
      <c r="K23" s="35">
        <v>1</v>
      </c>
      <c r="L23" s="36">
        <v>65856.57</v>
      </c>
      <c r="M23" s="36">
        <v>21172.186796</v>
      </c>
      <c r="P23" s="23" t="s">
        <v>107</v>
      </c>
      <c r="Q23" s="23" t="s">
        <v>108</v>
      </c>
      <c r="R23" s="23" t="s">
        <v>76</v>
      </c>
      <c r="S23" s="23" t="s">
        <v>110</v>
      </c>
      <c r="T23" s="23" t="s">
        <v>78</v>
      </c>
      <c r="U23" s="23" t="s">
        <v>79</v>
      </c>
      <c r="V23" s="23" t="s">
        <v>109</v>
      </c>
      <c r="W23" s="78">
        <v>44.7395</v>
      </c>
      <c r="Z23" s="23">
        <v>1</v>
      </c>
      <c r="AA23" s="99">
        <v>1</v>
      </c>
      <c r="AB23" s="78">
        <v>1745</v>
      </c>
      <c r="AC23" s="78">
        <v>8087.186796000001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84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73</v>
      </c>
      <c r="K24" s="35">
        <v>1</v>
      </c>
      <c r="L24" s="36">
        <v>51377.55</v>
      </c>
      <c r="M24" s="36">
        <v>19011.16314</v>
      </c>
      <c r="P24" s="23" t="s">
        <v>85</v>
      </c>
      <c r="Q24" s="23" t="s">
        <v>86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111</v>
      </c>
      <c r="W24" s="78">
        <v>34.9032</v>
      </c>
      <c r="Z24" s="23">
        <v>1</v>
      </c>
      <c r="AA24" s="99">
        <v>1</v>
      </c>
      <c r="AB24" s="78">
        <v>1362</v>
      </c>
      <c r="AC24" s="78">
        <v>6309.163140000001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112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73</v>
      </c>
      <c r="K25" s="35">
        <v>1</v>
      </c>
      <c r="L25" s="36">
        <v>73399.38</v>
      </c>
      <c r="M25" s="36">
        <v>22298.443864</v>
      </c>
      <c r="P25" s="23" t="s">
        <v>113</v>
      </c>
      <c r="Q25" s="23" t="s">
        <v>114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115</v>
      </c>
      <c r="W25" s="78">
        <v>49.8637</v>
      </c>
      <c r="Z25" s="23">
        <v>1</v>
      </c>
      <c r="AA25" s="99">
        <v>1</v>
      </c>
      <c r="AB25" s="78">
        <v>1945</v>
      </c>
      <c r="AC25" s="78">
        <v>9013.443864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106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73</v>
      </c>
      <c r="K26" s="35">
        <v>1</v>
      </c>
      <c r="L26" s="36">
        <v>71342.14</v>
      </c>
      <c r="M26" s="36">
        <v>21991.814792</v>
      </c>
      <c r="P26" s="23" t="s">
        <v>107</v>
      </c>
      <c r="Q26" s="23" t="s">
        <v>108</v>
      </c>
      <c r="R26" s="23" t="s">
        <v>76</v>
      </c>
      <c r="S26" s="23" t="s">
        <v>110</v>
      </c>
      <c r="T26" s="23" t="s">
        <v>116</v>
      </c>
      <c r="U26" s="23" t="s">
        <v>79</v>
      </c>
      <c r="V26" s="23" t="s">
        <v>117</v>
      </c>
      <c r="W26" s="78">
        <v>48.4661</v>
      </c>
      <c r="Z26" s="23">
        <v>1</v>
      </c>
      <c r="AA26" s="99">
        <v>1</v>
      </c>
      <c r="AB26" s="78">
        <v>1891</v>
      </c>
      <c r="AC26" s="78">
        <v>8760.814792000001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94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73</v>
      </c>
      <c r="K27" s="35">
        <v>1</v>
      </c>
      <c r="L27" s="36">
        <v>73433.81</v>
      </c>
      <c r="M27" s="36">
        <v>22303.671867999998</v>
      </c>
      <c r="P27" s="23" t="s">
        <v>95</v>
      </c>
      <c r="Q27" s="23" t="s">
        <v>96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118</v>
      </c>
      <c r="W27" s="78">
        <v>49.887100000000004</v>
      </c>
      <c r="Z27" s="23">
        <v>1</v>
      </c>
      <c r="AA27" s="99">
        <v>1</v>
      </c>
      <c r="AB27" s="78">
        <v>1946</v>
      </c>
      <c r="AC27" s="78">
        <v>9017.671868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94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73</v>
      </c>
      <c r="K28" s="35">
        <v>1</v>
      </c>
      <c r="L28" s="36">
        <v>76920.31</v>
      </c>
      <c r="M28" s="36">
        <v>22823.814068</v>
      </c>
      <c r="P28" s="23" t="s">
        <v>95</v>
      </c>
      <c r="Q28" s="23" t="s">
        <v>96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119</v>
      </c>
      <c r="W28" s="78">
        <v>52.2556</v>
      </c>
      <c r="Z28" s="23">
        <v>1</v>
      </c>
      <c r="AA28" s="99">
        <v>1</v>
      </c>
      <c r="AB28" s="78">
        <v>2038</v>
      </c>
      <c r="AC28" s="78">
        <v>9445.814068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120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121</v>
      </c>
      <c r="I29" s="31" t="s">
        <v>72</v>
      </c>
      <c r="J29" s="34" t="s">
        <v>73</v>
      </c>
      <c r="K29" s="35">
        <v>1</v>
      </c>
      <c r="L29" s="36">
        <v>45590.45</v>
      </c>
      <c r="M29" s="36">
        <v>18146.50726</v>
      </c>
      <c r="P29" s="23" t="s">
        <v>122</v>
      </c>
      <c r="Q29" s="23" t="s">
        <v>123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124</v>
      </c>
      <c r="W29" s="78">
        <v>30.9718</v>
      </c>
      <c r="Z29" s="23">
        <v>1</v>
      </c>
      <c r="AA29" s="99">
        <v>1</v>
      </c>
      <c r="AB29" s="78">
        <v>1208</v>
      </c>
      <c r="AC29" s="78">
        <v>5598.50726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125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121</v>
      </c>
      <c r="I30" s="31" t="s">
        <v>72</v>
      </c>
      <c r="J30" s="34" t="s">
        <v>73</v>
      </c>
      <c r="K30" s="35">
        <v>1</v>
      </c>
      <c r="L30" s="36">
        <v>49854.5</v>
      </c>
      <c r="M30" s="36">
        <v>18783.1326</v>
      </c>
      <c r="P30" s="23" t="s">
        <v>126</v>
      </c>
      <c r="Q30" s="23" t="s">
        <v>127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87</v>
      </c>
      <c r="W30" s="78">
        <v>33.8685</v>
      </c>
      <c r="Z30" s="23">
        <v>1</v>
      </c>
      <c r="AA30" s="99">
        <v>1</v>
      </c>
      <c r="AB30" s="78">
        <v>1321</v>
      </c>
      <c r="AC30" s="78">
        <v>6122.1326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128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121</v>
      </c>
      <c r="I31" s="31" t="s">
        <v>72</v>
      </c>
      <c r="J31" s="34" t="s">
        <v>73</v>
      </c>
      <c r="K31" s="35">
        <v>1</v>
      </c>
      <c r="L31" s="36">
        <v>72016.41</v>
      </c>
      <c r="M31" s="36">
        <v>22091.615148</v>
      </c>
      <c r="P31" s="23" t="s">
        <v>129</v>
      </c>
      <c r="Q31" s="23" t="s">
        <v>130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131</v>
      </c>
      <c r="W31" s="78">
        <v>48.9242</v>
      </c>
      <c r="Z31" s="23">
        <v>1</v>
      </c>
      <c r="AA31" s="99">
        <v>1</v>
      </c>
      <c r="AB31" s="78">
        <v>1908</v>
      </c>
      <c r="AC31" s="78">
        <v>8843.615148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132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121</v>
      </c>
      <c r="I32" s="31" t="s">
        <v>72</v>
      </c>
      <c r="J32" s="34" t="s">
        <v>73</v>
      </c>
      <c r="K32" s="35">
        <v>1</v>
      </c>
      <c r="L32" s="36">
        <v>79929.6</v>
      </c>
      <c r="M32" s="36">
        <v>23273.35488</v>
      </c>
      <c r="P32" s="23" t="s">
        <v>133</v>
      </c>
      <c r="Q32" s="23" t="s">
        <v>134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135</v>
      </c>
      <c r="W32" s="78">
        <v>54.3</v>
      </c>
      <c r="Z32" s="23">
        <v>1</v>
      </c>
      <c r="AA32" s="99">
        <v>1</v>
      </c>
      <c r="AB32" s="78">
        <v>2118</v>
      </c>
      <c r="AC32" s="78">
        <v>9815.35488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136</v>
      </c>
      <c r="D33" s="31" t="s">
        <v>67</v>
      </c>
      <c r="E33" s="32" t="s">
        <v>68</v>
      </c>
      <c r="F33" s="32" t="s">
        <v>69</v>
      </c>
      <c r="G33" s="32" t="s">
        <v>137</v>
      </c>
      <c r="H33" s="33" t="s">
        <v>121</v>
      </c>
      <c r="I33" s="31" t="s">
        <v>72</v>
      </c>
      <c r="J33" s="34" t="s">
        <v>73</v>
      </c>
      <c r="K33" s="35">
        <v>1</v>
      </c>
      <c r="L33" s="36">
        <v>48413.37</v>
      </c>
      <c r="M33" s="36">
        <v>18568.161836</v>
      </c>
      <c r="P33" s="23" t="s">
        <v>138</v>
      </c>
      <c r="Q33" s="23" t="s">
        <v>139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140</v>
      </c>
      <c r="W33" s="78">
        <v>32.8895</v>
      </c>
      <c r="Z33" s="23">
        <v>1</v>
      </c>
      <c r="AA33" s="99">
        <v>1</v>
      </c>
      <c r="AB33" s="78">
        <v>1283</v>
      </c>
      <c r="AC33" s="78">
        <v>5945.161836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141</v>
      </c>
      <c r="D34" s="31" t="s">
        <v>67</v>
      </c>
      <c r="E34" s="32" t="s">
        <v>68</v>
      </c>
      <c r="F34" s="32" t="s">
        <v>142</v>
      </c>
      <c r="G34" s="32" t="s">
        <v>70</v>
      </c>
      <c r="H34" s="33" t="s">
        <v>71</v>
      </c>
      <c r="I34" s="31" t="s">
        <v>72</v>
      </c>
      <c r="J34" s="34" t="s">
        <v>143</v>
      </c>
      <c r="K34" s="35">
        <v>0.5</v>
      </c>
      <c r="L34" s="36">
        <v>28901.65</v>
      </c>
      <c r="M34" s="36">
        <v>9985.12262</v>
      </c>
      <c r="P34" s="23" t="s">
        <v>144</v>
      </c>
      <c r="Q34" s="23" t="s">
        <v>145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91</v>
      </c>
      <c r="W34" s="78">
        <v>39.2685</v>
      </c>
      <c r="Z34" s="23">
        <v>0.5</v>
      </c>
      <c r="AA34" s="99">
        <v>0.5</v>
      </c>
      <c r="AB34" s="78">
        <v>766</v>
      </c>
      <c r="AC34" s="78">
        <v>3549.1226200000006</v>
      </c>
      <c r="AD34" s="78">
        <v>5670</v>
      </c>
      <c r="AE34" s="78">
        <v>0</v>
      </c>
    </row>
    <row r="35" spans="1:31" ht="12.75">
      <c r="A35" s="23">
        <v>110</v>
      </c>
      <c r="B35" s="23">
        <v>1000</v>
      </c>
      <c r="C35" s="30" t="s">
        <v>146</v>
      </c>
      <c r="D35" s="31" t="s">
        <v>67</v>
      </c>
      <c r="E35" s="32" t="s">
        <v>68</v>
      </c>
      <c r="F35" s="32" t="s">
        <v>147</v>
      </c>
      <c r="G35" s="32" t="s">
        <v>70</v>
      </c>
      <c r="H35" s="33" t="s">
        <v>121</v>
      </c>
      <c r="I35" s="31" t="s">
        <v>72</v>
      </c>
      <c r="J35" s="34" t="s">
        <v>148</v>
      </c>
      <c r="K35" s="35">
        <v>0</v>
      </c>
      <c r="L35" s="36">
        <v>1740</v>
      </c>
      <c r="M35" s="36">
        <v>259.672</v>
      </c>
      <c r="Q35" s="23" t="s">
        <v>149</v>
      </c>
      <c r="R35" s="23" t="s">
        <v>150</v>
      </c>
      <c r="S35" s="23" t="s">
        <v>77</v>
      </c>
      <c r="T35" s="23" t="s">
        <v>78</v>
      </c>
      <c r="U35" s="23" t="s">
        <v>151</v>
      </c>
      <c r="V35" s="23" t="s">
        <v>152</v>
      </c>
      <c r="W35" s="78">
        <v>0</v>
      </c>
      <c r="Z35" s="23">
        <v>0</v>
      </c>
      <c r="AA35" s="99">
        <v>1</v>
      </c>
      <c r="AB35" s="78">
        <v>46</v>
      </c>
      <c r="AC35" s="78">
        <v>213.672</v>
      </c>
      <c r="AD35" s="78">
        <v>0</v>
      </c>
      <c r="AE35" s="78">
        <v>0</v>
      </c>
    </row>
    <row r="36" spans="1:31" ht="12.75">
      <c r="A36" s="23">
        <v>110</v>
      </c>
      <c r="B36" s="23">
        <v>1000</v>
      </c>
      <c r="C36" s="30" t="s">
        <v>146</v>
      </c>
      <c r="D36" s="31" t="s">
        <v>67</v>
      </c>
      <c r="E36" s="32" t="s">
        <v>68</v>
      </c>
      <c r="F36" s="32" t="s">
        <v>147</v>
      </c>
      <c r="G36" s="32" t="s">
        <v>70</v>
      </c>
      <c r="H36" s="33" t="s">
        <v>121</v>
      </c>
      <c r="I36" s="31" t="s">
        <v>72</v>
      </c>
      <c r="J36" s="34" t="s">
        <v>148</v>
      </c>
      <c r="K36" s="35">
        <v>0</v>
      </c>
      <c r="L36" s="36">
        <v>1740</v>
      </c>
      <c r="M36" s="36">
        <v>259.672</v>
      </c>
      <c r="Q36" s="23" t="s">
        <v>149</v>
      </c>
      <c r="R36" s="23" t="s">
        <v>150</v>
      </c>
      <c r="S36" s="23" t="s">
        <v>101</v>
      </c>
      <c r="T36" s="23" t="s">
        <v>78</v>
      </c>
      <c r="U36" s="23" t="s">
        <v>151</v>
      </c>
      <c r="V36" s="23" t="s">
        <v>152</v>
      </c>
      <c r="W36" s="78">
        <v>0</v>
      </c>
      <c r="Z36" s="23">
        <v>0</v>
      </c>
      <c r="AA36" s="99">
        <v>1</v>
      </c>
      <c r="AB36" s="78">
        <v>46</v>
      </c>
      <c r="AC36" s="78">
        <v>213.672</v>
      </c>
      <c r="AD36" s="78">
        <v>0</v>
      </c>
      <c r="AE36" s="78">
        <v>0</v>
      </c>
    </row>
    <row r="37" spans="1:31" ht="12.75">
      <c r="A37" s="23">
        <v>110</v>
      </c>
      <c r="B37" s="23">
        <v>1000</v>
      </c>
      <c r="C37" s="30" t="s">
        <v>153</v>
      </c>
      <c r="D37" s="31" t="s">
        <v>67</v>
      </c>
      <c r="E37" s="32" t="s">
        <v>68</v>
      </c>
      <c r="F37" s="32" t="s">
        <v>147</v>
      </c>
      <c r="G37" s="32" t="s">
        <v>70</v>
      </c>
      <c r="H37" s="33" t="s">
        <v>121</v>
      </c>
      <c r="I37" s="31" t="s">
        <v>72</v>
      </c>
      <c r="J37" s="34" t="s">
        <v>148</v>
      </c>
      <c r="K37" s="35">
        <v>0</v>
      </c>
      <c r="L37" s="36">
        <v>1944</v>
      </c>
      <c r="M37" s="36">
        <v>290.7232</v>
      </c>
      <c r="Q37" s="23" t="s">
        <v>154</v>
      </c>
      <c r="R37" s="23" t="s">
        <v>150</v>
      </c>
      <c r="S37" s="23" t="s">
        <v>77</v>
      </c>
      <c r="T37" s="23" t="s">
        <v>78</v>
      </c>
      <c r="U37" s="23" t="s">
        <v>151</v>
      </c>
      <c r="V37" s="23" t="s">
        <v>155</v>
      </c>
      <c r="W37" s="78">
        <v>0</v>
      </c>
      <c r="Z37" s="23">
        <v>0</v>
      </c>
      <c r="AA37" s="99">
        <v>1</v>
      </c>
      <c r="AB37" s="78">
        <v>52</v>
      </c>
      <c r="AC37" s="78">
        <v>238.72320000000002</v>
      </c>
      <c r="AD37" s="78">
        <v>0</v>
      </c>
      <c r="AE37" s="78">
        <v>0</v>
      </c>
    </row>
    <row r="38" spans="1:31" ht="12.75">
      <c r="A38" s="23">
        <v>110</v>
      </c>
      <c r="B38" s="23">
        <v>1000</v>
      </c>
      <c r="C38" s="30" t="s">
        <v>156</v>
      </c>
      <c r="D38" s="31" t="s">
        <v>67</v>
      </c>
      <c r="E38" s="32" t="s">
        <v>68</v>
      </c>
      <c r="F38" s="32" t="s">
        <v>147</v>
      </c>
      <c r="G38" s="32" t="s">
        <v>70</v>
      </c>
      <c r="H38" s="33" t="s">
        <v>121</v>
      </c>
      <c r="I38" s="31" t="s">
        <v>72</v>
      </c>
      <c r="J38" s="34" t="s">
        <v>148</v>
      </c>
      <c r="K38" s="35">
        <v>0</v>
      </c>
      <c r="L38" s="36">
        <v>2556</v>
      </c>
      <c r="M38" s="36">
        <v>381.8768</v>
      </c>
      <c r="Q38" s="23" t="s">
        <v>157</v>
      </c>
      <c r="R38" s="23" t="s">
        <v>150</v>
      </c>
      <c r="S38" s="23" t="s">
        <v>77</v>
      </c>
      <c r="T38" s="23" t="s">
        <v>78</v>
      </c>
      <c r="U38" s="23" t="s">
        <v>151</v>
      </c>
      <c r="V38" s="23" t="s">
        <v>158</v>
      </c>
      <c r="W38" s="78">
        <v>0</v>
      </c>
      <c r="Z38" s="23">
        <v>0</v>
      </c>
      <c r="AA38" s="99">
        <v>1</v>
      </c>
      <c r="AB38" s="78">
        <v>68</v>
      </c>
      <c r="AC38" s="78">
        <v>313.8768</v>
      </c>
      <c r="AD38" s="78">
        <v>0</v>
      </c>
      <c r="AE38" s="78">
        <v>0</v>
      </c>
    </row>
    <row r="39" spans="1:31" ht="12.75">
      <c r="A39" s="23">
        <v>110</v>
      </c>
      <c r="B39" s="23">
        <v>1000</v>
      </c>
      <c r="C39" s="30" t="s">
        <v>156</v>
      </c>
      <c r="D39" s="31" t="s">
        <v>67</v>
      </c>
      <c r="E39" s="32" t="s">
        <v>68</v>
      </c>
      <c r="F39" s="32" t="s">
        <v>147</v>
      </c>
      <c r="G39" s="32" t="s">
        <v>70</v>
      </c>
      <c r="H39" s="33" t="s">
        <v>121</v>
      </c>
      <c r="I39" s="31" t="s">
        <v>72</v>
      </c>
      <c r="J39" s="34" t="s">
        <v>148</v>
      </c>
      <c r="K39" s="35">
        <v>0</v>
      </c>
      <c r="L39" s="36">
        <v>2556</v>
      </c>
      <c r="M39" s="36">
        <v>381.8768</v>
      </c>
      <c r="Q39" s="23" t="s">
        <v>157</v>
      </c>
      <c r="R39" s="23" t="s">
        <v>150</v>
      </c>
      <c r="S39" s="23" t="s">
        <v>77</v>
      </c>
      <c r="T39" s="23" t="s">
        <v>78</v>
      </c>
      <c r="U39" s="23" t="s">
        <v>151</v>
      </c>
      <c r="V39" s="23" t="s">
        <v>158</v>
      </c>
      <c r="W39" s="78">
        <v>0</v>
      </c>
      <c r="Z39" s="23">
        <v>0</v>
      </c>
      <c r="AA39" s="99">
        <v>1</v>
      </c>
      <c r="AB39" s="78">
        <v>68</v>
      </c>
      <c r="AC39" s="78">
        <v>313.8768</v>
      </c>
      <c r="AD39" s="78">
        <v>0</v>
      </c>
      <c r="AE39" s="78">
        <v>0</v>
      </c>
    </row>
    <row r="40" spans="1:31" ht="12.75">
      <c r="A40" s="23">
        <v>110</v>
      </c>
      <c r="B40" s="23">
        <v>1000</v>
      </c>
      <c r="C40" s="30" t="s">
        <v>159</v>
      </c>
      <c r="D40" s="31" t="s">
        <v>67</v>
      </c>
      <c r="E40" s="32" t="s">
        <v>68</v>
      </c>
      <c r="F40" s="32" t="s">
        <v>147</v>
      </c>
      <c r="G40" s="32" t="s">
        <v>70</v>
      </c>
      <c r="H40" s="33" t="s">
        <v>121</v>
      </c>
      <c r="I40" s="31" t="s">
        <v>72</v>
      </c>
      <c r="J40" s="34" t="s">
        <v>148</v>
      </c>
      <c r="K40" s="35">
        <v>0</v>
      </c>
      <c r="L40" s="36">
        <v>2556</v>
      </c>
      <c r="M40" s="36">
        <v>381.8768</v>
      </c>
      <c r="Q40" s="23" t="s">
        <v>160</v>
      </c>
      <c r="R40" s="23" t="s">
        <v>150</v>
      </c>
      <c r="S40" s="23" t="s">
        <v>77</v>
      </c>
      <c r="T40" s="23" t="s">
        <v>78</v>
      </c>
      <c r="U40" s="23" t="s">
        <v>151</v>
      </c>
      <c r="V40" s="23" t="s">
        <v>161</v>
      </c>
      <c r="W40" s="78">
        <v>0</v>
      </c>
      <c r="Z40" s="23">
        <v>0</v>
      </c>
      <c r="AA40" s="99">
        <v>1</v>
      </c>
      <c r="AB40" s="78">
        <v>68</v>
      </c>
      <c r="AC40" s="78">
        <v>313.8768</v>
      </c>
      <c r="AD40" s="78">
        <v>0</v>
      </c>
      <c r="AE40" s="78">
        <v>0</v>
      </c>
    </row>
    <row r="41" spans="1:31" ht="12.75">
      <c r="A41" s="23">
        <v>110</v>
      </c>
      <c r="B41" s="23">
        <v>1000</v>
      </c>
      <c r="C41" s="30" t="s">
        <v>162</v>
      </c>
      <c r="D41" s="31" t="s">
        <v>67</v>
      </c>
      <c r="E41" s="32" t="s">
        <v>68</v>
      </c>
      <c r="F41" s="32" t="s">
        <v>147</v>
      </c>
      <c r="G41" s="32" t="s">
        <v>70</v>
      </c>
      <c r="H41" s="33" t="s">
        <v>121</v>
      </c>
      <c r="I41" s="31" t="s">
        <v>72</v>
      </c>
      <c r="J41" s="34" t="s">
        <v>148</v>
      </c>
      <c r="K41" s="35">
        <v>0</v>
      </c>
      <c r="L41" s="36">
        <v>2796</v>
      </c>
      <c r="M41" s="36">
        <v>417.34880000000004</v>
      </c>
      <c r="Q41" s="23" t="s">
        <v>163</v>
      </c>
      <c r="R41" s="23" t="s">
        <v>150</v>
      </c>
      <c r="S41" s="23" t="s">
        <v>77</v>
      </c>
      <c r="T41" s="23" t="s">
        <v>78</v>
      </c>
      <c r="U41" s="23" t="s">
        <v>151</v>
      </c>
      <c r="V41" s="23" t="s">
        <v>164</v>
      </c>
      <c r="W41" s="78">
        <v>0</v>
      </c>
      <c r="Z41" s="23">
        <v>0</v>
      </c>
      <c r="AA41" s="99">
        <v>1</v>
      </c>
      <c r="AB41" s="78">
        <v>74</v>
      </c>
      <c r="AC41" s="78">
        <v>343.34880000000004</v>
      </c>
      <c r="AD41" s="78">
        <v>0</v>
      </c>
      <c r="AE41" s="78">
        <v>0</v>
      </c>
    </row>
    <row r="42" spans="1:31" ht="12.75">
      <c r="A42" s="23">
        <v>110</v>
      </c>
      <c r="B42" s="23">
        <v>1000</v>
      </c>
      <c r="C42" s="30" t="s">
        <v>165</v>
      </c>
      <c r="D42" s="31" t="s">
        <v>67</v>
      </c>
      <c r="E42" s="32" t="s">
        <v>68</v>
      </c>
      <c r="F42" s="32" t="s">
        <v>147</v>
      </c>
      <c r="G42" s="32" t="s">
        <v>70</v>
      </c>
      <c r="H42" s="33" t="s">
        <v>121</v>
      </c>
      <c r="I42" s="31" t="s">
        <v>72</v>
      </c>
      <c r="J42" s="34" t="s">
        <v>148</v>
      </c>
      <c r="K42" s="35">
        <v>0</v>
      </c>
      <c r="L42" s="36">
        <v>2700</v>
      </c>
      <c r="M42" s="36">
        <v>403.56</v>
      </c>
      <c r="Q42" s="23" t="s">
        <v>166</v>
      </c>
      <c r="R42" s="23" t="s">
        <v>150</v>
      </c>
      <c r="S42" s="23" t="s">
        <v>77</v>
      </c>
      <c r="T42" s="23" t="s">
        <v>78</v>
      </c>
      <c r="U42" s="23" t="s">
        <v>151</v>
      </c>
      <c r="V42" s="23" t="s">
        <v>167</v>
      </c>
      <c r="W42" s="78">
        <v>0</v>
      </c>
      <c r="Z42" s="23">
        <v>0</v>
      </c>
      <c r="AA42" s="99">
        <v>1</v>
      </c>
      <c r="AB42" s="78">
        <v>72</v>
      </c>
      <c r="AC42" s="78">
        <v>331.56</v>
      </c>
      <c r="AD42" s="78">
        <v>0</v>
      </c>
      <c r="AE42" s="78">
        <v>0</v>
      </c>
    </row>
    <row r="43" spans="1:31" ht="12.75">
      <c r="A43" s="23">
        <v>110</v>
      </c>
      <c r="B43" s="23">
        <v>1000</v>
      </c>
      <c r="C43" s="30" t="s">
        <v>168</v>
      </c>
      <c r="D43" s="31" t="s">
        <v>67</v>
      </c>
      <c r="E43" s="32" t="s">
        <v>68</v>
      </c>
      <c r="F43" s="32" t="s">
        <v>147</v>
      </c>
      <c r="G43" s="32" t="s">
        <v>70</v>
      </c>
      <c r="H43" s="33" t="s">
        <v>121</v>
      </c>
      <c r="I43" s="31" t="s">
        <v>72</v>
      </c>
      <c r="J43" s="34" t="s">
        <v>148</v>
      </c>
      <c r="K43" s="35">
        <v>0</v>
      </c>
      <c r="L43" s="36">
        <v>1764</v>
      </c>
      <c r="M43" s="36">
        <v>263.6192</v>
      </c>
      <c r="Q43" s="23" t="s">
        <v>169</v>
      </c>
      <c r="R43" s="23" t="s">
        <v>150</v>
      </c>
      <c r="S43" s="23" t="s">
        <v>77</v>
      </c>
      <c r="T43" s="23" t="s">
        <v>78</v>
      </c>
      <c r="U43" s="23" t="s">
        <v>151</v>
      </c>
      <c r="V43" s="23" t="s">
        <v>170</v>
      </c>
      <c r="W43" s="78">
        <v>0</v>
      </c>
      <c r="Z43" s="23">
        <v>0</v>
      </c>
      <c r="AA43" s="99">
        <v>1</v>
      </c>
      <c r="AB43" s="78">
        <v>47</v>
      </c>
      <c r="AC43" s="78">
        <v>216.6192</v>
      </c>
      <c r="AD43" s="78">
        <v>0</v>
      </c>
      <c r="AE43" s="78">
        <v>0</v>
      </c>
    </row>
    <row r="44" spans="1:31" ht="12.75">
      <c r="A44" s="23">
        <v>110</v>
      </c>
      <c r="B44" s="23">
        <v>1000</v>
      </c>
      <c r="C44" s="30" t="s">
        <v>171</v>
      </c>
      <c r="D44" s="31" t="s">
        <v>67</v>
      </c>
      <c r="E44" s="32" t="s">
        <v>68</v>
      </c>
      <c r="F44" s="32" t="s">
        <v>147</v>
      </c>
      <c r="G44" s="32" t="s">
        <v>70</v>
      </c>
      <c r="H44" s="33" t="s">
        <v>121</v>
      </c>
      <c r="I44" s="31" t="s">
        <v>72</v>
      </c>
      <c r="J44" s="34" t="s">
        <v>148</v>
      </c>
      <c r="K44" s="35">
        <v>0</v>
      </c>
      <c r="L44" s="36">
        <v>2796</v>
      </c>
      <c r="M44" s="36">
        <v>417.34880000000004</v>
      </c>
      <c r="Q44" s="23" t="s">
        <v>172</v>
      </c>
      <c r="R44" s="23" t="s">
        <v>150</v>
      </c>
      <c r="S44" s="23" t="s">
        <v>77</v>
      </c>
      <c r="T44" s="23" t="s">
        <v>78</v>
      </c>
      <c r="U44" s="23" t="s">
        <v>151</v>
      </c>
      <c r="V44" s="23" t="s">
        <v>173</v>
      </c>
      <c r="W44" s="78">
        <v>0</v>
      </c>
      <c r="Z44" s="23">
        <v>0</v>
      </c>
      <c r="AA44" s="99">
        <v>1</v>
      </c>
      <c r="AB44" s="78">
        <v>74</v>
      </c>
      <c r="AC44" s="78">
        <v>343.34880000000004</v>
      </c>
      <c r="AD44" s="78">
        <v>0</v>
      </c>
      <c r="AE44" s="78">
        <v>0</v>
      </c>
    </row>
    <row r="45" ht="12.75">
      <c r="A45" s="105" t="s">
        <v>175</v>
      </c>
    </row>
    <row r="46" spans="1:31" ht="12.75">
      <c r="A46" s="23">
        <v>118</v>
      </c>
      <c r="B46" s="23">
        <v>1000</v>
      </c>
      <c r="C46" s="30" t="s">
        <v>176</v>
      </c>
      <c r="D46" s="31" t="s">
        <v>67</v>
      </c>
      <c r="E46" s="32" t="s">
        <v>68</v>
      </c>
      <c r="F46" s="32" t="s">
        <v>69</v>
      </c>
      <c r="G46" s="32" t="s">
        <v>177</v>
      </c>
      <c r="H46" s="33" t="s">
        <v>71</v>
      </c>
      <c r="I46" s="31" t="s">
        <v>72</v>
      </c>
      <c r="J46" s="34" t="s">
        <v>73</v>
      </c>
      <c r="K46" s="35">
        <v>1</v>
      </c>
      <c r="L46" s="36">
        <v>67112.52</v>
      </c>
      <c r="M46" s="36">
        <v>21359.417456000003</v>
      </c>
      <c r="P46" s="23" t="s">
        <v>178</v>
      </c>
      <c r="Q46" s="23" t="s">
        <v>179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180</v>
      </c>
      <c r="W46" s="78">
        <v>45.59270000000001</v>
      </c>
      <c r="Z46" s="23">
        <v>1</v>
      </c>
      <c r="AA46" s="99">
        <v>1</v>
      </c>
      <c r="AB46" s="78">
        <v>1778</v>
      </c>
      <c r="AC46" s="78">
        <v>8241.417456000001</v>
      </c>
      <c r="AD46" s="78">
        <v>11340</v>
      </c>
      <c r="AE46" s="78">
        <v>0</v>
      </c>
    </row>
    <row r="47" ht="12.75">
      <c r="A47" s="105" t="s">
        <v>182</v>
      </c>
    </row>
    <row r="48" spans="1:31" ht="12.75">
      <c r="A48" s="23">
        <v>130</v>
      </c>
      <c r="B48" s="23">
        <v>2400</v>
      </c>
      <c r="C48" s="30" t="s">
        <v>183</v>
      </c>
      <c r="D48" s="31" t="s">
        <v>67</v>
      </c>
      <c r="E48" s="32" t="s">
        <v>184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148</v>
      </c>
      <c r="K48" s="35">
        <v>1</v>
      </c>
      <c r="L48" s="36">
        <v>98972.7</v>
      </c>
      <c r="M48" s="36">
        <v>26116.847560000002</v>
      </c>
      <c r="P48" s="23" t="s">
        <v>185</v>
      </c>
      <c r="Q48" s="23" t="s">
        <v>186</v>
      </c>
      <c r="R48" s="23" t="s">
        <v>76</v>
      </c>
      <c r="S48" s="23" t="s">
        <v>77</v>
      </c>
      <c r="T48" s="23" t="s">
        <v>187</v>
      </c>
      <c r="U48" s="23" t="s">
        <v>79</v>
      </c>
      <c r="V48" s="23" t="s">
        <v>188</v>
      </c>
      <c r="W48" s="78">
        <v>52.2008</v>
      </c>
      <c r="Z48" s="23">
        <v>1</v>
      </c>
      <c r="AA48" s="99">
        <v>1</v>
      </c>
      <c r="AB48" s="78">
        <v>2623</v>
      </c>
      <c r="AC48" s="78">
        <v>12153.84756</v>
      </c>
      <c r="AD48" s="78">
        <v>11340</v>
      </c>
      <c r="AE48" s="78">
        <v>0</v>
      </c>
    </row>
    <row r="49" ht="12.75">
      <c r="A49" s="105" t="s">
        <v>190</v>
      </c>
    </row>
    <row r="50" spans="1:31" ht="12.75">
      <c r="A50" s="23">
        <v>131</v>
      </c>
      <c r="B50" s="23">
        <v>2400</v>
      </c>
      <c r="C50" s="30" t="s">
        <v>191</v>
      </c>
      <c r="D50" s="31" t="s">
        <v>67</v>
      </c>
      <c r="E50" s="32" t="s">
        <v>184</v>
      </c>
      <c r="F50" s="32" t="s">
        <v>69</v>
      </c>
      <c r="G50" s="32" t="s">
        <v>192</v>
      </c>
      <c r="H50" s="33" t="s">
        <v>71</v>
      </c>
      <c r="I50" s="31" t="s">
        <v>72</v>
      </c>
      <c r="J50" s="34" t="s">
        <v>148</v>
      </c>
      <c r="K50" s="35">
        <v>1</v>
      </c>
      <c r="L50" s="36">
        <v>75960.06</v>
      </c>
      <c r="M50" s="36">
        <v>22680.895367999998</v>
      </c>
      <c r="P50" s="23" t="s">
        <v>193</v>
      </c>
      <c r="Q50" s="23" t="s">
        <v>194</v>
      </c>
      <c r="R50" s="23" t="s">
        <v>76</v>
      </c>
      <c r="S50" s="23" t="s">
        <v>110</v>
      </c>
      <c r="T50" s="23" t="s">
        <v>195</v>
      </c>
      <c r="U50" s="23" t="s">
        <v>79</v>
      </c>
      <c r="V50" s="23" t="s">
        <v>196</v>
      </c>
      <c r="W50" s="78">
        <v>45.8696</v>
      </c>
      <c r="Z50" s="23">
        <v>1</v>
      </c>
      <c r="AA50" s="99">
        <v>1</v>
      </c>
      <c r="AB50" s="78">
        <v>2013</v>
      </c>
      <c r="AC50" s="78">
        <v>9327.895368</v>
      </c>
      <c r="AD50" s="78">
        <v>11340</v>
      </c>
      <c r="AE50" s="78">
        <v>0</v>
      </c>
    </row>
    <row r="51" ht="12.75">
      <c r="A51" s="105" t="s">
        <v>199</v>
      </c>
    </row>
    <row r="52" spans="1:31" ht="12.75">
      <c r="A52" s="23">
        <v>142</v>
      </c>
      <c r="B52" s="23">
        <v>2400</v>
      </c>
      <c r="C52" s="30" t="s">
        <v>200</v>
      </c>
      <c r="D52" s="31" t="s">
        <v>67</v>
      </c>
      <c r="E52" s="32" t="s">
        <v>184</v>
      </c>
      <c r="F52" s="32" t="s">
        <v>201</v>
      </c>
      <c r="G52" s="32" t="s">
        <v>202</v>
      </c>
      <c r="H52" s="33" t="s">
        <v>71</v>
      </c>
      <c r="I52" s="31" t="s">
        <v>72</v>
      </c>
      <c r="J52" s="34" t="s">
        <v>148</v>
      </c>
      <c r="K52" s="35">
        <v>1</v>
      </c>
      <c r="L52" s="36">
        <v>39027.5</v>
      </c>
      <c r="M52" s="36">
        <v>12980.976999999999</v>
      </c>
      <c r="P52" s="23" t="s">
        <v>203</v>
      </c>
      <c r="Q52" s="23" t="s">
        <v>204</v>
      </c>
      <c r="R52" s="23" t="s">
        <v>76</v>
      </c>
      <c r="S52" s="23" t="s">
        <v>110</v>
      </c>
      <c r="T52" s="23" t="s">
        <v>205</v>
      </c>
      <c r="U52" s="23" t="s">
        <v>79</v>
      </c>
      <c r="V52" s="23" t="s">
        <v>206</v>
      </c>
      <c r="W52" s="78">
        <v>20.5841</v>
      </c>
      <c r="Z52" s="23">
        <v>1</v>
      </c>
      <c r="AA52" s="99">
        <v>1</v>
      </c>
      <c r="AB52" s="78">
        <v>1034</v>
      </c>
      <c r="AC52" s="78">
        <v>4792.577</v>
      </c>
      <c r="AD52" s="78">
        <v>0</v>
      </c>
      <c r="AE52" s="78">
        <v>7154.4</v>
      </c>
    </row>
    <row r="53" spans="1:31" ht="12.75">
      <c r="A53" s="23">
        <v>142</v>
      </c>
      <c r="B53" s="23">
        <v>2400</v>
      </c>
      <c r="C53" s="30" t="s">
        <v>207</v>
      </c>
      <c r="D53" s="31" t="s">
        <v>67</v>
      </c>
      <c r="E53" s="32" t="s">
        <v>184</v>
      </c>
      <c r="F53" s="32" t="s">
        <v>201</v>
      </c>
      <c r="G53" s="32" t="s">
        <v>202</v>
      </c>
      <c r="H53" s="33" t="s">
        <v>121</v>
      </c>
      <c r="I53" s="31" t="s">
        <v>72</v>
      </c>
      <c r="J53" s="34" t="s">
        <v>148</v>
      </c>
      <c r="K53" s="35">
        <v>1</v>
      </c>
      <c r="L53" s="36">
        <v>27328.34</v>
      </c>
      <c r="M53" s="36">
        <v>11234.320152</v>
      </c>
      <c r="P53" s="23" t="s">
        <v>208</v>
      </c>
      <c r="Q53" s="23" t="s">
        <v>209</v>
      </c>
      <c r="R53" s="23" t="s">
        <v>76</v>
      </c>
      <c r="S53" s="23" t="s">
        <v>77</v>
      </c>
      <c r="T53" s="23" t="s">
        <v>210</v>
      </c>
      <c r="U53" s="23" t="s">
        <v>79</v>
      </c>
      <c r="V53" s="23" t="s">
        <v>211</v>
      </c>
      <c r="W53" s="78">
        <v>17.6997</v>
      </c>
      <c r="Z53" s="23">
        <v>1</v>
      </c>
      <c r="AA53" s="99">
        <v>1</v>
      </c>
      <c r="AB53" s="78">
        <v>724</v>
      </c>
      <c r="AC53" s="78">
        <v>3355.920152</v>
      </c>
      <c r="AD53" s="78">
        <v>0</v>
      </c>
      <c r="AE53" s="78">
        <v>7154.4</v>
      </c>
    </row>
    <row r="54" ht="12.75">
      <c r="A54" s="105" t="s">
        <v>213</v>
      </c>
    </row>
    <row r="55" spans="1:31" ht="12.75">
      <c r="A55" s="23">
        <v>165</v>
      </c>
      <c r="B55" s="23">
        <v>2220</v>
      </c>
      <c r="C55" s="30" t="s">
        <v>214</v>
      </c>
      <c r="D55" s="31" t="s">
        <v>67</v>
      </c>
      <c r="E55" s="32" t="s">
        <v>215</v>
      </c>
      <c r="F55" s="32" t="s">
        <v>69</v>
      </c>
      <c r="G55" s="32" t="s">
        <v>70</v>
      </c>
      <c r="H55" s="33" t="s">
        <v>71</v>
      </c>
      <c r="I55" s="31" t="s">
        <v>72</v>
      </c>
      <c r="J55" s="34" t="s">
        <v>216</v>
      </c>
      <c r="K55" s="35">
        <v>0.5</v>
      </c>
      <c r="L55" s="36">
        <v>35316.725</v>
      </c>
      <c r="M55" s="36">
        <v>10942.89383</v>
      </c>
      <c r="P55" s="23" t="s">
        <v>217</v>
      </c>
      <c r="Q55" s="23" t="s">
        <v>218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219</v>
      </c>
      <c r="W55" s="78">
        <v>47.9847</v>
      </c>
      <c r="Z55" s="23">
        <v>0.5</v>
      </c>
      <c r="AA55" s="99">
        <v>0.5</v>
      </c>
      <c r="AB55" s="78">
        <v>936</v>
      </c>
      <c r="AC55" s="78">
        <v>4336.89383</v>
      </c>
      <c r="AD55" s="78">
        <v>5670</v>
      </c>
      <c r="AE55" s="78">
        <v>0</v>
      </c>
    </row>
    <row r="56" ht="12.75">
      <c r="A56" s="105" t="s">
        <v>221</v>
      </c>
    </row>
    <row r="57" spans="1:31" ht="12.75">
      <c r="A57" s="23">
        <v>173</v>
      </c>
      <c r="B57" s="23">
        <v>2100</v>
      </c>
      <c r="C57" s="30" t="s">
        <v>222</v>
      </c>
      <c r="D57" s="31" t="s">
        <v>67</v>
      </c>
      <c r="E57" s="32" t="s">
        <v>223</v>
      </c>
      <c r="F57" s="32" t="s">
        <v>142</v>
      </c>
      <c r="G57" s="32" t="s">
        <v>224</v>
      </c>
      <c r="H57" s="33" t="s">
        <v>71</v>
      </c>
      <c r="I57" s="31" t="s">
        <v>72</v>
      </c>
      <c r="J57" s="34" t="s">
        <v>148</v>
      </c>
      <c r="K57" s="35">
        <v>1</v>
      </c>
      <c r="L57" s="36">
        <v>79983.61</v>
      </c>
      <c r="M57" s="36">
        <v>23281.987308</v>
      </c>
      <c r="P57" s="23" t="s">
        <v>225</v>
      </c>
      <c r="Q57" s="23" t="s">
        <v>226</v>
      </c>
      <c r="R57" s="23" t="s">
        <v>76</v>
      </c>
      <c r="S57" s="23" t="s">
        <v>77</v>
      </c>
      <c r="T57" s="23" t="s">
        <v>227</v>
      </c>
      <c r="U57" s="23" t="s">
        <v>79</v>
      </c>
      <c r="V57" s="23" t="s">
        <v>228</v>
      </c>
      <c r="W57" s="78">
        <v>48.2993</v>
      </c>
      <c r="Z57" s="23">
        <v>1</v>
      </c>
      <c r="AA57" s="99">
        <v>1</v>
      </c>
      <c r="AB57" s="78">
        <v>2120</v>
      </c>
      <c r="AC57" s="78">
        <v>9821.987308</v>
      </c>
      <c r="AD57" s="78">
        <v>11340</v>
      </c>
      <c r="AE57" s="78">
        <v>0</v>
      </c>
    </row>
    <row r="58" ht="12.75">
      <c r="A58" s="105" t="s">
        <v>230</v>
      </c>
    </row>
    <row r="59" spans="1:31" ht="12.75">
      <c r="A59" s="23">
        <v>181</v>
      </c>
      <c r="B59" s="23">
        <v>2600</v>
      </c>
      <c r="C59" s="30" t="s">
        <v>231</v>
      </c>
      <c r="D59" s="31" t="s">
        <v>67</v>
      </c>
      <c r="E59" s="32" t="s">
        <v>232</v>
      </c>
      <c r="F59" s="32" t="s">
        <v>110</v>
      </c>
      <c r="G59" s="32" t="s">
        <v>192</v>
      </c>
      <c r="H59" s="33" t="s">
        <v>71</v>
      </c>
      <c r="I59" s="31" t="s">
        <v>72</v>
      </c>
      <c r="J59" s="34" t="s">
        <v>148</v>
      </c>
      <c r="K59" s="35">
        <v>1</v>
      </c>
      <c r="L59" s="36">
        <v>37106.86</v>
      </c>
      <c r="M59" s="36">
        <v>12694.122408</v>
      </c>
      <c r="P59" s="23" t="s">
        <v>233</v>
      </c>
      <c r="Q59" s="23" t="s">
        <v>234</v>
      </c>
      <c r="R59" s="23" t="s">
        <v>76</v>
      </c>
      <c r="S59" s="23" t="s">
        <v>110</v>
      </c>
      <c r="T59" s="23" t="s">
        <v>205</v>
      </c>
      <c r="U59" s="23" t="s">
        <v>79</v>
      </c>
      <c r="V59" s="23" t="s">
        <v>235</v>
      </c>
      <c r="W59" s="78">
        <v>19.5711</v>
      </c>
      <c r="Z59" s="23">
        <v>1</v>
      </c>
      <c r="AA59" s="99">
        <v>1</v>
      </c>
      <c r="AB59" s="78">
        <v>983</v>
      </c>
      <c r="AC59" s="78">
        <v>4556.7224080000005</v>
      </c>
      <c r="AD59" s="78">
        <v>0</v>
      </c>
      <c r="AE59" s="78">
        <v>7154.4</v>
      </c>
    </row>
    <row r="60" ht="12.75">
      <c r="A60" s="105" t="s">
        <v>237</v>
      </c>
    </row>
    <row r="61" spans="1:31" ht="12.75">
      <c r="A61" s="23">
        <v>186</v>
      </c>
      <c r="B61" s="23">
        <v>2600</v>
      </c>
      <c r="C61" s="30" t="s">
        <v>238</v>
      </c>
      <c r="D61" s="31" t="s">
        <v>67</v>
      </c>
      <c r="E61" s="32" t="s">
        <v>232</v>
      </c>
      <c r="F61" s="32" t="s">
        <v>110</v>
      </c>
      <c r="G61" s="32" t="s">
        <v>239</v>
      </c>
      <c r="H61" s="33" t="s">
        <v>71</v>
      </c>
      <c r="I61" s="31" t="s">
        <v>72</v>
      </c>
      <c r="J61" s="34" t="s">
        <v>148</v>
      </c>
      <c r="K61" s="35">
        <v>1</v>
      </c>
      <c r="L61" s="36">
        <v>26401.15</v>
      </c>
      <c r="M61" s="36">
        <v>700</v>
      </c>
      <c r="P61" s="23" t="s">
        <v>240</v>
      </c>
      <c r="Q61" s="23" t="s">
        <v>241</v>
      </c>
      <c r="R61" s="23" t="s">
        <v>76</v>
      </c>
      <c r="S61" s="23" t="s">
        <v>77</v>
      </c>
      <c r="T61" s="23" t="s">
        <v>242</v>
      </c>
      <c r="U61" s="23" t="s">
        <v>79</v>
      </c>
      <c r="V61" s="23" t="s">
        <v>243</v>
      </c>
      <c r="W61" s="78">
        <v>13.9247</v>
      </c>
      <c r="Z61" s="23">
        <v>1</v>
      </c>
      <c r="AA61" s="99">
        <v>1</v>
      </c>
      <c r="AB61" s="78">
        <v>700</v>
      </c>
      <c r="AC61" s="78">
        <v>0</v>
      </c>
      <c r="AD61" s="78">
        <v>0</v>
      </c>
      <c r="AE61" s="78">
        <v>0</v>
      </c>
    </row>
    <row r="62" spans="1:31" ht="12.75">
      <c r="A62" s="23">
        <v>186</v>
      </c>
      <c r="B62" s="23">
        <v>2600</v>
      </c>
      <c r="C62" s="30" t="s">
        <v>238</v>
      </c>
      <c r="D62" s="31" t="s">
        <v>67</v>
      </c>
      <c r="E62" s="32" t="s">
        <v>232</v>
      </c>
      <c r="F62" s="32" t="s">
        <v>110</v>
      </c>
      <c r="G62" s="32" t="s">
        <v>239</v>
      </c>
      <c r="H62" s="33" t="s">
        <v>71</v>
      </c>
      <c r="I62" s="31" t="s">
        <v>72</v>
      </c>
      <c r="J62" s="34" t="s">
        <v>148</v>
      </c>
      <c r="K62" s="35">
        <v>1</v>
      </c>
      <c r="L62" s="36">
        <v>28389.01</v>
      </c>
      <c r="M62" s="36">
        <v>9326.4</v>
      </c>
      <c r="P62" s="23" t="s">
        <v>240</v>
      </c>
      <c r="Q62" s="23" t="s">
        <v>241</v>
      </c>
      <c r="R62" s="23" t="s">
        <v>76</v>
      </c>
      <c r="S62" s="23" t="s">
        <v>77</v>
      </c>
      <c r="T62" s="23" t="s">
        <v>242</v>
      </c>
      <c r="U62" s="23" t="s">
        <v>79</v>
      </c>
      <c r="V62" s="23" t="s">
        <v>244</v>
      </c>
      <c r="W62" s="78">
        <v>14.973099999999999</v>
      </c>
      <c r="Z62" s="23">
        <v>1</v>
      </c>
      <c r="AA62" s="99">
        <v>1</v>
      </c>
      <c r="AB62" s="78">
        <v>2172</v>
      </c>
      <c r="AC62" s="78">
        <v>0</v>
      </c>
      <c r="AD62" s="78">
        <v>0</v>
      </c>
      <c r="AE62" s="78">
        <v>7154.4</v>
      </c>
    </row>
    <row r="63" spans="1:31" ht="12.75">
      <c r="A63" s="23">
        <v>186</v>
      </c>
      <c r="B63" s="23">
        <v>2600</v>
      </c>
      <c r="C63" s="30" t="s">
        <v>238</v>
      </c>
      <c r="D63" s="31" t="s">
        <v>67</v>
      </c>
      <c r="E63" s="32" t="s">
        <v>232</v>
      </c>
      <c r="F63" s="32" t="s">
        <v>110</v>
      </c>
      <c r="G63" s="32" t="s">
        <v>239</v>
      </c>
      <c r="H63" s="33" t="s">
        <v>71</v>
      </c>
      <c r="I63" s="31" t="s">
        <v>72</v>
      </c>
      <c r="J63" s="34" t="s">
        <v>148</v>
      </c>
      <c r="K63" s="35">
        <v>1</v>
      </c>
      <c r="L63" s="36">
        <v>28885.97</v>
      </c>
      <c r="M63" s="36">
        <v>9364.4</v>
      </c>
      <c r="P63" s="23" t="s">
        <v>240</v>
      </c>
      <c r="Q63" s="23" t="s">
        <v>241</v>
      </c>
      <c r="R63" s="23" t="s">
        <v>76</v>
      </c>
      <c r="S63" s="23" t="s">
        <v>77</v>
      </c>
      <c r="T63" s="23" t="s">
        <v>242</v>
      </c>
      <c r="U63" s="23" t="s">
        <v>79</v>
      </c>
      <c r="V63" s="23" t="s">
        <v>245</v>
      </c>
      <c r="W63" s="78">
        <v>15.235199999999999</v>
      </c>
      <c r="Z63" s="23">
        <v>1</v>
      </c>
      <c r="AA63" s="99">
        <v>1</v>
      </c>
      <c r="AB63" s="78">
        <v>2210</v>
      </c>
      <c r="AC63" s="78">
        <v>0</v>
      </c>
      <c r="AD63" s="78">
        <v>0</v>
      </c>
      <c r="AE63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2013-06-03T15:18:16Z</dcterms:modified>
  <cp:category/>
  <cp:version/>
  <cp:contentType/>
  <cp:contentStatus/>
</cp:coreProperties>
</file>