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<sst xmlns="http://schemas.openxmlformats.org/spreadsheetml/2006/main" count="1054" uniqueCount="257">
  <si>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</si>
  <si>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</si>
  <si>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</si>
  <si>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</si>
  <si>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</si>
  <si>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</si>
  <si>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</si>
  <si>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</si>
  <si>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</si>
  <si>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</si>
  <si>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</si>
  <si>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</si>
  <si>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</si>
  <si>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</si>
  <si>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</si>
  <si>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</si>
  <si>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</si>
  <si>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</si>
  <si>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</si>
  <si>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</si>
  <si>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</si>
  <si>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</si>
  <si>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</si>
  <si>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</si>
  <si>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</si>
  <si>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</si>
  <si>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</si>
  <si>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</si>
  <si>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</si>
  <si>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</si>
  <si>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</si>
  <si>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</si>
  <si>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</si>
  <si>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</si>
  <si>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</si>
  <si>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</si>
  <si>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</si>
  <si>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</si>
  <si>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</si>
  <si>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</si>
  <si>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</si>
  <si>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</si>
  <si>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</si>
  <si>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</si>
  <si>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</si>
  <si>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</si>
  <si>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</si>
  <si>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</si>
  <si>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</si>
  <si>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</si>
  <si>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</si>
  <si>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</si>
  <si>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</si>
  <si>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</si>
  <si>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</si>
  <si>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</si>
  <si>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</si>
  <si>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</si>
  <si>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</si>
  <si>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</si>
  <si>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SAGAMORE HILLS ELEM</t>
  </si>
  <si>
    <t>PROJECT 000101 LOC 350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</si>
  <si>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</si>
  <si>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</si>
  <si>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</si>
  <si>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</si>
  <si>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</si>
  <si>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</si>
  <si>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</si>
  <si>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</si>
  <si>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</si>
  <si>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</si>
  <si>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350</t>
  </si>
  <si>
    <t>1011</t>
  </si>
  <si>
    <t>333300</t>
  </si>
  <si>
    <t>3503E0100</t>
  </si>
  <si>
    <t>B</t>
  </si>
  <si>
    <t>01</t>
  </si>
  <si>
    <t>M08</t>
  </si>
  <si>
    <t>NORM</t>
  </si>
  <si>
    <t>E0411</t>
  </si>
  <si>
    <t>E0412</t>
  </si>
  <si>
    <t>03</t>
  </si>
  <si>
    <t>E0501</t>
  </si>
  <si>
    <t>E0502</t>
  </si>
  <si>
    <t>Teacher, Grade 1</t>
  </si>
  <si>
    <t>1021</t>
  </si>
  <si>
    <t>332200</t>
  </si>
  <si>
    <t>3503E1100</t>
  </si>
  <si>
    <t>E0404</t>
  </si>
  <si>
    <t>E0405</t>
  </si>
  <si>
    <t>Teacher, Grade 3</t>
  </si>
  <si>
    <t>332400</t>
  </si>
  <si>
    <t>3503E3100</t>
  </si>
  <si>
    <t>E0416</t>
  </si>
  <si>
    <t>Teacher, Grade 2</t>
  </si>
  <si>
    <t>332300</t>
  </si>
  <si>
    <t>3503E2100</t>
  </si>
  <si>
    <t>E0417</t>
  </si>
  <si>
    <t>E0520</t>
  </si>
  <si>
    <t>E0621</t>
  </si>
  <si>
    <t>Teacher, Grade 4</t>
  </si>
  <si>
    <t>1051</t>
  </si>
  <si>
    <t>332600</t>
  </si>
  <si>
    <t>3503E4100</t>
  </si>
  <si>
    <t>02</t>
  </si>
  <si>
    <t>Teacher, Grade 5</t>
  </si>
  <si>
    <t>332700</t>
  </si>
  <si>
    <t>3503E5100</t>
  </si>
  <si>
    <t>E0509</t>
  </si>
  <si>
    <t>E0512</t>
  </si>
  <si>
    <t>Teacher, Gifted</t>
  </si>
  <si>
    <t>2111</t>
  </si>
  <si>
    <t>332100</t>
  </si>
  <si>
    <t>3503H0100</t>
  </si>
  <si>
    <t>E0506</t>
  </si>
  <si>
    <t>E0511</t>
  </si>
  <si>
    <t>Teacher, ESOL</t>
  </si>
  <si>
    <t>140101</t>
  </si>
  <si>
    <t>1351</t>
  </si>
  <si>
    <t>330900</t>
  </si>
  <si>
    <t>3503G0100</t>
  </si>
  <si>
    <t>Teacher, Interrelated</t>
  </si>
  <si>
    <t>06</t>
  </si>
  <si>
    <t>2021</t>
  </si>
  <si>
    <t>632500</t>
  </si>
  <si>
    <t>3503N0300</t>
  </si>
  <si>
    <t>N08</t>
  </si>
  <si>
    <t>E0401</t>
  </si>
  <si>
    <t>E0508</t>
  </si>
  <si>
    <t>E0513</t>
  </si>
  <si>
    <t>Teacher, PreK Special Ed.</t>
  </si>
  <si>
    <t>2041</t>
  </si>
  <si>
    <t>631900</t>
  </si>
  <si>
    <t>3503P0200</t>
  </si>
  <si>
    <t>Teacher, MID/MOID</t>
  </si>
  <si>
    <t>633000</t>
  </si>
  <si>
    <t>3503O0600</t>
  </si>
  <si>
    <t>ART,MUSIC,PE PERSONNEL</t>
  </si>
  <si>
    <t>ART,MUSIC,PE PERSONNEL (118)</t>
  </si>
  <si>
    <t>Teacher, Art</t>
  </si>
  <si>
    <t>88</t>
  </si>
  <si>
    <t>330300</t>
  </si>
  <si>
    <t>3503D0100</t>
  </si>
  <si>
    <t>E0418</t>
  </si>
  <si>
    <t>Teacher, Music-General</t>
  </si>
  <si>
    <t>334000</t>
  </si>
  <si>
    <t>3503D0200</t>
  </si>
  <si>
    <t>Teacher, Health and Phys. Ed.</t>
  </si>
  <si>
    <t>333000</t>
  </si>
  <si>
    <t>3503D0500</t>
  </si>
  <si>
    <t>E0523</t>
  </si>
  <si>
    <t>PRINCIPAL</t>
  </si>
  <si>
    <t>PRINCIPAL (130)</t>
  </si>
  <si>
    <t>Principal, Elem School</t>
  </si>
  <si>
    <t>52</t>
  </si>
  <si>
    <t>0000</t>
  </si>
  <si>
    <t>300100</t>
  </si>
  <si>
    <t>3500A0100</t>
  </si>
  <si>
    <t>M21</t>
  </si>
  <si>
    <t>PR109</t>
  </si>
  <si>
    <t>ASSISTANT PRINCIPAL</t>
  </si>
  <si>
    <t>ASSISTANT PRINCIPAL (131)</t>
  </si>
  <si>
    <t>Assistant Principal   (ES)</t>
  </si>
  <si>
    <t>80</t>
  </si>
  <si>
    <t>300400</t>
  </si>
  <si>
    <t>3500A0200</t>
  </si>
  <si>
    <t>M17</t>
  </si>
  <si>
    <t>AP103</t>
  </si>
  <si>
    <t>AIDES AND PARAPROFESSIONALS</t>
  </si>
  <si>
    <t>AIDES AND PARAPROFESSIONALS (140)</t>
  </si>
  <si>
    <t>Paraprofessional-Interrelated</t>
  </si>
  <si>
    <t>09</t>
  </si>
  <si>
    <t>680100</t>
  </si>
  <si>
    <t>3508P0100</t>
  </si>
  <si>
    <t>T05</t>
  </si>
  <si>
    <t>PA204</t>
  </si>
  <si>
    <t>PA206</t>
  </si>
  <si>
    <t>Paraprofessional-PRE-K Sp Ed</t>
  </si>
  <si>
    <t>681900</t>
  </si>
  <si>
    <t>3508P0900</t>
  </si>
  <si>
    <t>Para, Special Ed</t>
  </si>
  <si>
    <t>680900</t>
  </si>
  <si>
    <t>3508N0101</t>
  </si>
  <si>
    <t>PA214</t>
  </si>
  <si>
    <t>PA216</t>
  </si>
  <si>
    <t>CLERICAL PERSONNEL</t>
  </si>
  <si>
    <t>CLERICAL PERSONNEL (142)</t>
  </si>
  <si>
    <t>Secretary, 12 Month</t>
  </si>
  <si>
    <t>10</t>
  </si>
  <si>
    <t>82</t>
  </si>
  <si>
    <t>378600</t>
  </si>
  <si>
    <t>3507T0400</t>
  </si>
  <si>
    <t>T21</t>
  </si>
  <si>
    <t>SEC11</t>
  </si>
  <si>
    <t>Secretary, ES</t>
  </si>
  <si>
    <t>370600</t>
  </si>
  <si>
    <t>3507T0300</t>
  </si>
  <si>
    <t>T15</t>
  </si>
  <si>
    <t>SEC12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</si>
  <si>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</si>
  <si>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</si>
  <si>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</si>
  <si>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</si>
  <si>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</si>
  <si>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</si>
  <si>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3501B0100</t>
  </si>
  <si>
    <t>E0620</t>
  </si>
  <si>
    <t>ELEMENTARY COUNSELOR</t>
  </si>
  <si>
    <t>ELEMENTARY COUNSELOR (172)</t>
  </si>
  <si>
    <t>Counselor I</t>
  </si>
  <si>
    <t>42</t>
  </si>
  <si>
    <t>89</t>
  </si>
  <si>
    <t>320600</t>
  </si>
  <si>
    <t>3502C0100</t>
  </si>
  <si>
    <t>H1621</t>
  </si>
  <si>
    <t>CUSTODIAL PERSONNEL</t>
  </si>
  <si>
    <t>CUSTODIAL PERSONNEL (186)</t>
  </si>
  <si>
    <t>Custodian II Part-Time (ES)</t>
  </si>
  <si>
    <t>57</t>
  </si>
  <si>
    <t>86</t>
  </si>
  <si>
    <t>360210</t>
  </si>
  <si>
    <t>3506S0350</t>
  </si>
  <si>
    <t>75</t>
  </si>
  <si>
    <t>P21</t>
  </si>
  <si>
    <t>PART</t>
  </si>
  <si>
    <t>B2902</t>
  </si>
  <si>
    <t>Custodian II 12 Month (Elem)</t>
  </si>
  <si>
    <t>360200</t>
  </si>
  <si>
    <t>3506S0300</t>
  </si>
  <si>
    <t>S21</t>
  </si>
  <si>
    <t>CL114</t>
  </si>
  <si>
    <t>Custodian, Head</t>
  </si>
  <si>
    <t>360500</t>
  </si>
  <si>
    <t>3506S0100</t>
  </si>
  <si>
    <t>CL201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</si>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</sst>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1798868.5</v>
      </c>
      <c r="E8" s="67">
        <v>1647892.75</v>
      </c>
      <c r="F8" s="67">
        <v>1507632</v>
      </c>
      <c r="G8" s="67">
        <f>SUMIF(DISCRETIONARY!B11:B65536,"="&amp;SUMMARY!B8,DISCRETIONARY!$P$11:$P$65536)+SUMIF(PERSONNEL!$A$10:$A$65536,"="&amp;SUMMARY!B8,PERSONNEL!$L$10:$L$65536)</f>
        <v>1479679.0200000005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138</v>
      </c>
      <c r="D9" s="67">
        <v>165745.16</v>
      </c>
      <c r="E9" s="67">
        <v>174569.53</v>
      </c>
      <c r="F9" s="67">
        <v>173665</v>
      </c>
      <c r="G9" s="67">
        <f>SUMIF(DISCRETIONARY!B11:B65536,"="&amp;SUMMARY!B9,DISCRETIONARY!$P$11:$P$65536)+SUMIF(PERSONNEL!$A$10:$A$65536,"="&amp;SUMMARY!B9,PERSONNEL!$L$10:$L$65536)</f>
        <v>145316.67</v>
      </c>
      <c r="J9" s="103" t="s">
        <v>58</v>
      </c>
      <c r="K9" s="67">
        <v>2286776.614191191</v>
      </c>
      <c r="L9" s="67">
        <v>2157944.93</v>
      </c>
      <c r="M9" s="67">
        <f>L9-K9</f>
        <v>-128831.68419119064</v>
      </c>
      <c r="N9" s="104">
        <f>M9/K9</f>
        <v>-0.0563376778438663</v>
      </c>
    </row>
    <row r="10" spans="1:14" ht="12.75">
      <c r="A10" s="65" t="s">
        <v>63</v>
      </c>
      <c r="B10" s="66">
        <v>130</v>
      </c>
      <c r="C10" s="65" t="s">
        <v>152</v>
      </c>
      <c r="D10" s="67">
        <v>95397</v>
      </c>
      <c r="E10" s="67">
        <v>94609.2</v>
      </c>
      <c r="F10" s="67">
        <v>88064.88615155274</v>
      </c>
      <c r="G10" s="67">
        <f>SUMIF(DISCRETIONARY!B11:B65536,"="&amp;SUMMARY!B10,DISCRETIONARY!$P$11:$P$65536)+SUMIF(PERSONNEL!$A$10:$A$65536,"="&amp;SUMMARY!B10,PERSONNEL!$L$10:$L$65536)</f>
        <v>93837.91</v>
      </c>
      <c r="J10" s="103" t="s">
        <v>25</v>
      </c>
      <c r="K10" s="67">
        <v>715052.9090262693</v>
      </c>
      <c r="L10" s="67">
        <v>709821.886172</v>
      </c>
      <c r="M10" s="67">
        <f>L10-K10</f>
        <v>-5231.022854269366</v>
      </c>
      <c r="N10" s="104">
        <f>M10/K10</f>
        <v>-0.007315574537544033</v>
      </c>
    </row>
    <row r="11" spans="1:14" ht="12.75">
      <c r="A11" s="65" t="s">
        <v>63</v>
      </c>
      <c r="B11" s="66">
        <v>131</v>
      </c>
      <c r="C11" s="65" t="s">
        <v>161</v>
      </c>
      <c r="D11" s="67">
        <v>56656.76</v>
      </c>
      <c r="E11" s="67">
        <v>53149.34</v>
      </c>
      <c r="F11" s="67">
        <v>52595</v>
      </c>
      <c r="G11" s="67">
        <f>SUMIF(DISCRETIONARY!B11:B65536,"="&amp;SUMMARY!B11,DISCRETIONARY!$P$11:$P$65536)+SUMIF(PERSONNEL!$A$10:$A$65536,"="&amp;SUMMARY!B11,PERSONNEL!$L$10:$L$65536)</f>
        <v>52167.69</v>
      </c>
      <c r="J11" s="103" t="s">
        <v>59</v>
      </c>
      <c r="K11" s="67">
        <v>29684</v>
      </c>
      <c r="L11" s="67">
        <v>31236</v>
      </c>
      <c r="M11" s="67">
        <f>L11-K11</f>
        <v>1552</v>
      </c>
      <c r="N11" s="104">
        <f>M11/K11</f>
        <v>0.05228405875218973</v>
      </c>
    </row>
    <row r="12" spans="1:7" ht="12.75">
      <c r="A12" s="65" t="s">
        <v>63</v>
      </c>
      <c r="B12" s="66">
        <v>140</v>
      </c>
      <c r="C12" s="65" t="s">
        <v>169</v>
      </c>
      <c r="D12" s="67">
        <v>154134.36</v>
      </c>
      <c r="E12" s="67">
        <v>221912.03</v>
      </c>
      <c r="F12" s="67">
        <v>229135</v>
      </c>
      <c r="G12" s="67">
        <f>SUMIF(DISCRETIONARY!B11:B65536,"="&amp;SUMMARY!B12,DISCRETIONARY!$P$11:$P$65536)+SUMIF(PERSONNEL!$A$10:$A$65536,"="&amp;SUMMARY!B12,PERSONNEL!$L$10:$L$65536)</f>
        <v>117200.95</v>
      </c>
    </row>
    <row r="13" spans="1:7" ht="12.75">
      <c r="A13" s="65" t="s">
        <v>63</v>
      </c>
      <c r="B13" s="66">
        <v>142</v>
      </c>
      <c r="C13" s="65" t="s">
        <v>186</v>
      </c>
      <c r="D13" s="67">
        <v>66050.9</v>
      </c>
      <c r="E13" s="67">
        <v>66086.65</v>
      </c>
      <c r="F13" s="67">
        <v>65459</v>
      </c>
      <c r="G13" s="67">
        <f>SUMIF(DISCRETIONARY!B11:B65536,"="&amp;SUMMARY!B13,DISCRETIONARY!$P$11:$P$65536)+SUMIF(PERSONNEL!$A$10:$A$65536,"="&amp;SUMMARY!B13,PERSONNEL!$L$10:$L$65536)</f>
        <v>65791.63</v>
      </c>
    </row>
    <row r="14" spans="1:7" ht="12.75">
      <c r="A14" s="65" t="s">
        <v>63</v>
      </c>
      <c r="B14" s="66">
        <v>165</v>
      </c>
      <c r="C14" s="65" t="s">
        <v>200</v>
      </c>
      <c r="D14" s="67">
        <v>72633.32</v>
      </c>
      <c r="E14" s="67">
        <v>72773.38</v>
      </c>
      <c r="F14" s="67">
        <v>60303.47330585077</v>
      </c>
      <c r="G14" s="67">
        <f>SUMIF(DISCRETIONARY!B11:B65536,"="&amp;SUMMARY!B14,DISCRETIONARY!$P$11:$P$65536)+SUMIF(PERSONNEL!$A$10:$A$65536,"="&amp;SUMMARY!B14,PERSONNEL!$L$10:$L$65536)</f>
        <v>72016.41</v>
      </c>
    </row>
    <row r="15" spans="1:7" ht="12.75">
      <c r="A15" s="65" t="s">
        <v>63</v>
      </c>
      <c r="B15" s="66">
        <v>172</v>
      </c>
      <c r="C15" s="65" t="s">
        <v>208</v>
      </c>
      <c r="D15" s="67">
        <v>77613.26</v>
      </c>
      <c r="E15" s="67">
        <v>79590.22</v>
      </c>
      <c r="F15" s="67">
        <v>52551.25473378727</v>
      </c>
      <c r="G15" s="67">
        <f>SUMIF(DISCRETIONARY!B11:B65536,"="&amp;SUMMARY!B15,DISCRETIONARY!$P$11:$P$65536)+SUMIF(PERSONNEL!$A$10:$A$65536,"="&amp;SUMMARY!B15,PERSONNEL!$L$10:$L$65536)</f>
        <v>76285.21000000002</v>
      </c>
    </row>
    <row r="16" spans="1:7" ht="12.75">
      <c r="A16" s="65" t="s">
        <v>63</v>
      </c>
      <c r="B16" s="66">
        <v>186</v>
      </c>
      <c r="C16" s="65" t="s">
        <v>216</v>
      </c>
      <c r="D16" s="67">
        <v>71893.82</v>
      </c>
      <c r="E16" s="67">
        <v>70002.18</v>
      </c>
      <c r="F16" s="67">
        <v>57371</v>
      </c>
      <c r="G16" s="67">
        <f>SUMIF(DISCRETIONARY!B11:B65536,"="&amp;SUMMARY!B16,DISCRETIONARY!$P$11:$P$65536)+SUMIF(PERSONNEL!$A$10:$A$65536,"="&amp;SUMMARY!B16,PERSONNEL!$L$10:$L$65536)</f>
        <v>55649.44</v>
      </c>
    </row>
    <row r="17" spans="1:7" ht="12.75">
      <c r="A17" s="65" t="s">
        <v>63</v>
      </c>
      <c r="B17" s="66">
        <v>210</v>
      </c>
      <c r="C17" s="65" t="s">
        <v>236</v>
      </c>
      <c r="D17" s="67">
        <v>415397.37</v>
      </c>
      <c r="E17" s="67">
        <v>424690.83</v>
      </c>
      <c r="F17" s="67">
        <v>391192.91789483256</v>
      </c>
      <c r="G17" s="67">
        <f>SUMIF(DISCRETIONARY!B11:B65536,"="&amp;SUMMARY!B17,DISCRETIONARY!$P$11:$P$65536)+SUMIF(PERSONNEL!$A$10:$A$65536,"="&amp;SUMMARY!B17,PERSONNEL!$L$10:$L$65536)+SUM(PERSONNEL!$AD$10:$AE$65536)</f>
        <v>392982</v>
      </c>
    </row>
    <row r="18" spans="1:7" ht="12.75">
      <c r="A18" s="65" t="s">
        <v>63</v>
      </c>
      <c r="B18" s="66">
        <v>230</v>
      </c>
      <c r="C18" s="65" t="s">
        <v>237</v>
      </c>
      <c r="D18" s="67">
        <v>255620.65</v>
      </c>
      <c r="E18" s="67">
        <v>250640.25</v>
      </c>
      <c r="F18" s="67">
        <v>263011.0731214682</v>
      </c>
      <c r="G18" s="67">
        <f>SUMIF(DISCRETIONARY!B11:B65536,"="&amp;SUMMARY!B18,DISCRETIONARY!$P$11:$P$65536)+SUMIF(PERSONNEL!$A$10:$A$65536,"="&amp;SUMMARY!B18,PERSONNEL!$L$10:$L$65536)+SUM(PERSONNEL!$AC$10:$AC$65536)</f>
        <v>258161.8861720001</v>
      </c>
    </row>
    <row r="19" spans="1:7" ht="12.75">
      <c r="A19" s="65" t="s">
        <v>63</v>
      </c>
      <c r="B19" s="66">
        <v>290</v>
      </c>
      <c r="C19" s="65" t="s">
        <v>238</v>
      </c>
      <c r="D19" s="67">
        <v>69456.65</v>
      </c>
      <c r="E19" s="67">
        <v>64808.6</v>
      </c>
      <c r="F19" s="67">
        <v>60848.918009968314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58678</v>
      </c>
    </row>
    <row r="20" spans="1:7" ht="12.75">
      <c r="A20" s="65" t="s">
        <v>63</v>
      </c>
      <c r="B20" s="66">
        <v>580</v>
      </c>
      <c r="C20" s="65" t="s">
        <v>239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403</v>
      </c>
    </row>
    <row r="21" spans="1:7" ht="12.75">
      <c r="A21" s="65" t="s">
        <v>63</v>
      </c>
      <c r="B21" s="66">
        <v>610</v>
      </c>
      <c r="C21" s="65" t="s">
        <v>244</v>
      </c>
      <c r="D21" s="67">
        <v>25106.6</v>
      </c>
      <c r="E21" s="67">
        <v>21540.39</v>
      </c>
      <c r="F21" s="67">
        <v>23470</v>
      </c>
      <c r="G21" s="67">
        <f>SUMIF(DISCRETIONARY!B11:B65536,"="&amp;SUMMARY!B21,DISCRETIONARY!$P$11:$P$65536)+SUMIF(PERSONNEL!$A$10:$A$65536,"="&amp;SUMMARY!B21,PERSONNEL!$L$10:$L$65536)</f>
        <v>24100</v>
      </c>
    </row>
    <row r="22" spans="1:7" ht="12.75">
      <c r="A22" s="65" t="s">
        <v>63</v>
      </c>
      <c r="B22" s="66">
        <v>730</v>
      </c>
      <c r="C22" s="65" t="s">
        <v>251</v>
      </c>
      <c r="D22" s="67">
        <v>4833.73</v>
      </c>
      <c r="E22" s="67">
        <v>6643.93</v>
      </c>
      <c r="F22" s="67">
        <v>6214</v>
      </c>
      <c r="G22" s="67">
        <f>SUMIF(DISCRETIONARY!B11:B65536,"="&amp;SUMMARY!B22,DISCRETIONARY!$P$11:$P$65536)+SUMIF(PERSONNEL!$A$10:$A$65536,"="&amp;SUMMARY!B22,PERSONNEL!$L$10:$L$65536)</f>
        <v>6733</v>
      </c>
    </row>
    <row r="23" ht="13.5" thickBot="1"/>
    <row r="24" spans="3:8" ht="13.5" thickBot="1">
      <c r="C24" s="108" t="s">
        <v>8</v>
      </c>
      <c r="D24" s="109">
        <f>SUM(D8:D22)</f>
        <v>3329408.079999999</v>
      </c>
      <c r="E24" s="110">
        <f>SUM(E8:E22)</f>
        <v>3248909.2800000007</v>
      </c>
      <c r="F24" s="110">
        <f>SUM(F8:F22)</f>
        <v>3031513.5232174597</v>
      </c>
      <c r="G24" s="111">
        <f>SUM(G8:G22)</f>
        <v>2899002.816172</v>
      </c>
      <c r="H24" s="107">
        <f>(G24-F24)/F24</f>
        <v>-0.04371107238367884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SAGAMORE HILLS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29940.33</v>
      </c>
      <c r="M9" s="55">
        <f>SUMIF($C10:$C65536,"=X",M10:M65536)</f>
        <v>28184.319999999996</v>
      </c>
      <c r="N9" s="55">
        <f>SUMIF($C10:$C65536,"=X",N10:N65536)</f>
        <v>29684</v>
      </c>
      <c r="O9" s="92">
        <f>SUMIF($C10:$C65536,"=X",O10:O65536)</f>
        <v>18758.86</v>
      </c>
      <c r="P9" s="89">
        <f>SUMIF(C10:C65536,"=X",P10:P65536)+SUMIF(C10:C65536,"=X",Q10:Q65536)</f>
        <v>31236</v>
      </c>
      <c r="T9" s="93">
        <f>IF(N9=0,0,(P9-N9)/N9)</f>
        <v>0.05228405875218973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240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241</v>
      </c>
      <c r="G12" s="58" t="s">
        <v>70</v>
      </c>
      <c r="H12" s="59" t="s">
        <v>71</v>
      </c>
      <c r="I12" s="57" t="s">
        <v>72</v>
      </c>
      <c r="J12" s="60" t="s">
        <v>86</v>
      </c>
      <c r="K12" s="52" t="s">
        <v>242</v>
      </c>
      <c r="L12" s="61">
        <v>0</v>
      </c>
      <c r="M12" s="61">
        <v>0</v>
      </c>
      <c r="N12" s="61">
        <v>0</v>
      </c>
      <c r="O12" s="61">
        <v>0</v>
      </c>
      <c r="P12" s="18">
        <v>370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241</v>
      </c>
      <c r="G13" s="58" t="s">
        <v>70</v>
      </c>
      <c r="H13" s="59" t="s">
        <v>71</v>
      </c>
      <c r="I13" s="57" t="s">
        <v>72</v>
      </c>
      <c r="J13" s="60" t="s">
        <v>124</v>
      </c>
      <c r="K13" s="52" t="s">
        <v>243</v>
      </c>
      <c r="L13" s="61">
        <v>0</v>
      </c>
      <c r="M13" s="61">
        <v>0</v>
      </c>
      <c r="N13" s="61">
        <v>0</v>
      </c>
      <c r="O13" s="61">
        <v>0</v>
      </c>
      <c r="P13" s="18">
        <v>33</v>
      </c>
    </row>
    <row r="14" spans="1:16" ht="12.75" customHeight="1">
      <c r="A14" s="106" t="s">
        <v>245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246</v>
      </c>
      <c r="G15" s="58" t="s">
        <v>70</v>
      </c>
      <c r="H15" s="59" t="s">
        <v>71</v>
      </c>
      <c r="I15" s="57" t="s">
        <v>72</v>
      </c>
      <c r="J15" s="60" t="s">
        <v>86</v>
      </c>
      <c r="K15" s="52" t="s">
        <v>247</v>
      </c>
      <c r="L15" s="61">
        <v>5338.54</v>
      </c>
      <c r="M15" s="61">
        <v>4578.27</v>
      </c>
      <c r="N15" s="61">
        <v>5025</v>
      </c>
      <c r="O15" s="61">
        <v>4604.18</v>
      </c>
      <c r="P15" s="18">
        <v>4868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246</v>
      </c>
      <c r="G16" s="58" t="s">
        <v>70</v>
      </c>
      <c r="H16" s="59" t="s">
        <v>71</v>
      </c>
      <c r="I16" s="57" t="s">
        <v>72</v>
      </c>
      <c r="J16" s="60" t="s">
        <v>124</v>
      </c>
      <c r="K16" s="52" t="s">
        <v>247</v>
      </c>
      <c r="L16" s="61">
        <v>1718.1</v>
      </c>
      <c r="M16" s="61">
        <v>1549.43</v>
      </c>
      <c r="N16" s="61">
        <v>913</v>
      </c>
      <c r="O16" s="61">
        <v>790.91</v>
      </c>
      <c r="P16" s="18">
        <v>3224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246</v>
      </c>
      <c r="G17" s="58" t="s">
        <v>77</v>
      </c>
      <c r="H17" s="59" t="s">
        <v>71</v>
      </c>
      <c r="I17" s="57" t="s">
        <v>72</v>
      </c>
      <c r="J17" s="60" t="s">
        <v>86</v>
      </c>
      <c r="K17" s="52" t="s">
        <v>248</v>
      </c>
      <c r="L17" s="61">
        <v>10159.71</v>
      </c>
      <c r="M17" s="61">
        <v>8396.62</v>
      </c>
      <c r="N17" s="61">
        <v>8514</v>
      </c>
      <c r="O17" s="61">
        <v>1752.1</v>
      </c>
      <c r="P17" s="18">
        <v>8756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246</v>
      </c>
      <c r="G18" s="58" t="s">
        <v>77</v>
      </c>
      <c r="H18" s="59" t="s">
        <v>71</v>
      </c>
      <c r="I18" s="57" t="s">
        <v>72</v>
      </c>
      <c r="J18" s="60" t="s">
        <v>124</v>
      </c>
      <c r="K18" s="52" t="s">
        <v>248</v>
      </c>
      <c r="L18" s="61">
        <v>539.05</v>
      </c>
      <c r="M18" s="61">
        <v>739.77</v>
      </c>
      <c r="N18" s="61">
        <v>2748</v>
      </c>
      <c r="O18" s="61">
        <v>1596.72</v>
      </c>
      <c r="P18" s="18">
        <v>792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246</v>
      </c>
      <c r="G19" s="58" t="s">
        <v>70</v>
      </c>
      <c r="H19" s="59" t="s">
        <v>249</v>
      </c>
      <c r="I19" s="57" t="s">
        <v>72</v>
      </c>
      <c r="J19" s="60" t="s">
        <v>204</v>
      </c>
      <c r="K19" s="52" t="s">
        <v>250</v>
      </c>
      <c r="L19" s="61">
        <v>7351.2</v>
      </c>
      <c r="M19" s="61">
        <v>6276.3</v>
      </c>
      <c r="N19" s="61">
        <v>6270</v>
      </c>
      <c r="O19" s="61">
        <v>6267.57</v>
      </c>
      <c r="P19" s="18">
        <v>6460</v>
      </c>
    </row>
    <row r="20" spans="1:16" ht="12.75" customHeight="1">
      <c r="A20" s="106" t="s">
        <v>252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253</v>
      </c>
      <c r="F21" s="58" t="s">
        <v>254</v>
      </c>
      <c r="G21" s="58" t="s">
        <v>70</v>
      </c>
      <c r="H21" s="59" t="s">
        <v>71</v>
      </c>
      <c r="I21" s="57" t="s">
        <v>72</v>
      </c>
      <c r="J21" s="60" t="s">
        <v>86</v>
      </c>
      <c r="K21" s="52" t="s">
        <v>255</v>
      </c>
      <c r="L21" s="61">
        <v>448.49</v>
      </c>
      <c r="M21" s="61">
        <v>442.67</v>
      </c>
      <c r="N21" s="61">
        <v>845</v>
      </c>
      <c r="O21" s="61">
        <v>751.78</v>
      </c>
      <c r="P21" s="18">
        <v>881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253</v>
      </c>
      <c r="F22" s="58" t="s">
        <v>254</v>
      </c>
      <c r="G22" s="58" t="s">
        <v>70</v>
      </c>
      <c r="H22" s="59" t="s">
        <v>71</v>
      </c>
      <c r="I22" s="57" t="s">
        <v>72</v>
      </c>
      <c r="J22" s="60" t="s">
        <v>124</v>
      </c>
      <c r="K22" s="52" t="s">
        <v>255</v>
      </c>
      <c r="L22" s="61">
        <v>2959.59</v>
      </c>
      <c r="M22" s="61">
        <v>4961.83</v>
      </c>
      <c r="N22" s="61">
        <v>106</v>
      </c>
      <c r="O22" s="61">
        <v>-100</v>
      </c>
      <c r="P22" s="18">
        <v>4550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253</v>
      </c>
      <c r="F23" s="58" t="s">
        <v>254</v>
      </c>
      <c r="G23" s="58" t="s">
        <v>77</v>
      </c>
      <c r="H23" s="59" t="s">
        <v>71</v>
      </c>
      <c r="I23" s="57" t="s">
        <v>72</v>
      </c>
      <c r="J23" s="60" t="s">
        <v>86</v>
      </c>
      <c r="K23" s="52" t="s">
        <v>256</v>
      </c>
      <c r="L23" s="61">
        <v>1385</v>
      </c>
      <c r="M23" s="61">
        <v>1138.92</v>
      </c>
      <c r="N23" s="61">
        <v>1161</v>
      </c>
      <c r="O23" s="61">
        <v>433.84</v>
      </c>
      <c r="P23" s="18">
        <v>1194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253</v>
      </c>
      <c r="F24" s="58" t="s">
        <v>254</v>
      </c>
      <c r="G24" s="58" t="s">
        <v>77</v>
      </c>
      <c r="H24" s="59" t="s">
        <v>71</v>
      </c>
      <c r="I24" s="57" t="s">
        <v>72</v>
      </c>
      <c r="J24" s="60" t="s">
        <v>124</v>
      </c>
      <c r="K24" s="52" t="s">
        <v>256</v>
      </c>
      <c r="L24" s="61">
        <v>40.65</v>
      </c>
      <c r="M24" s="61">
        <v>100.51</v>
      </c>
      <c r="N24" s="61">
        <v>4102</v>
      </c>
      <c r="O24" s="61">
        <v>2661.76</v>
      </c>
      <c r="P24" s="18">
        <v>108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SAGAMORE HILLS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45.5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2157944.93</v>
      </c>
      <c r="M8" s="72">
        <f>SUM(M11:M65536)</f>
        <v>709821.8861720002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49854.5</v>
      </c>
      <c r="M11" s="36">
        <v>18783.1326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33.8685</v>
      </c>
      <c r="Z11" s="23">
        <v>1</v>
      </c>
      <c r="AA11" s="99">
        <v>1</v>
      </c>
      <c r="AB11" s="78">
        <v>1321</v>
      </c>
      <c r="AC11" s="78">
        <v>6122.1326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51377.55</v>
      </c>
      <c r="M12" s="36">
        <v>19011.16314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34.9032</v>
      </c>
      <c r="Z12" s="23">
        <v>1</v>
      </c>
      <c r="AA12" s="99">
        <v>1</v>
      </c>
      <c r="AB12" s="78">
        <v>1362</v>
      </c>
      <c r="AC12" s="78">
        <v>6309.163140000001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17752.449112000002</v>
      </c>
      <c r="P13" s="23" t="s">
        <v>74</v>
      </c>
      <c r="Q13" s="23" t="s">
        <v>75</v>
      </c>
      <c r="R13" s="23" t="s">
        <v>76</v>
      </c>
      <c r="S13" s="23" t="s">
        <v>82</v>
      </c>
      <c r="T13" s="23" t="s">
        <v>78</v>
      </c>
      <c r="U13" s="23" t="s">
        <v>79</v>
      </c>
      <c r="V13" s="23" t="s">
        <v>83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42951.54</v>
      </c>
      <c r="M14" s="36">
        <v>17752.449112000002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84</v>
      </c>
      <c r="W14" s="78">
        <v>29.178999999999995</v>
      </c>
      <c r="Z14" s="23">
        <v>1</v>
      </c>
      <c r="AA14" s="99">
        <v>1</v>
      </c>
      <c r="AB14" s="78">
        <v>1138</v>
      </c>
      <c r="AC14" s="78">
        <v>5274.449112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85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41162.58</v>
      </c>
      <c r="M15" s="36">
        <v>17485.764824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89</v>
      </c>
      <c r="W15" s="78">
        <v>27.9637</v>
      </c>
      <c r="Z15" s="23">
        <v>1</v>
      </c>
      <c r="AA15" s="99">
        <v>1</v>
      </c>
      <c r="AB15" s="78">
        <v>1091</v>
      </c>
      <c r="AC15" s="78">
        <v>5054.764824000001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41696.77</v>
      </c>
      <c r="M16" s="36">
        <v>6225.363356</v>
      </c>
      <c r="P16" s="23" t="s">
        <v>87</v>
      </c>
      <c r="Q16" s="23" t="s">
        <v>88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90</v>
      </c>
      <c r="W16" s="78">
        <v>28.3266</v>
      </c>
      <c r="Z16" s="23">
        <v>1</v>
      </c>
      <c r="AA16" s="99">
        <v>1</v>
      </c>
      <c r="AB16" s="78">
        <v>1105</v>
      </c>
      <c r="AC16" s="78">
        <v>5120.363356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91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55619.05</v>
      </c>
      <c r="M17" s="36">
        <v>19644.01934</v>
      </c>
      <c r="P17" s="23" t="s">
        <v>92</v>
      </c>
      <c r="Q17" s="23" t="s">
        <v>93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94</v>
      </c>
      <c r="W17" s="78">
        <v>37.7847</v>
      </c>
      <c r="Z17" s="23">
        <v>1</v>
      </c>
      <c r="AA17" s="99">
        <v>1</v>
      </c>
      <c r="AB17" s="78">
        <v>1474</v>
      </c>
      <c r="AC17" s="78">
        <v>6830.019340000001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55619.05</v>
      </c>
      <c r="M18" s="36">
        <v>19644.01934</v>
      </c>
      <c r="P18" s="23" t="s">
        <v>96</v>
      </c>
      <c r="Q18" s="23" t="s">
        <v>97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98</v>
      </c>
      <c r="W18" s="78">
        <v>37.7847</v>
      </c>
      <c r="Z18" s="23">
        <v>1</v>
      </c>
      <c r="AA18" s="99">
        <v>1</v>
      </c>
      <c r="AB18" s="78">
        <v>1474</v>
      </c>
      <c r="AC18" s="78">
        <v>6830.019340000001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42951.54</v>
      </c>
      <c r="M19" s="36">
        <v>17752.449112000002</v>
      </c>
      <c r="P19" s="23" t="s">
        <v>92</v>
      </c>
      <c r="Q19" s="23" t="s">
        <v>93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84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42951.54</v>
      </c>
      <c r="M20" s="36">
        <v>6412.449112</v>
      </c>
      <c r="P20" s="23" t="s">
        <v>92</v>
      </c>
      <c r="Q20" s="23" t="s">
        <v>93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84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95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42951.54</v>
      </c>
      <c r="M21" s="36">
        <v>6412.449112</v>
      </c>
      <c r="P21" s="23" t="s">
        <v>96</v>
      </c>
      <c r="Q21" s="23" t="s">
        <v>97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84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85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65856.57</v>
      </c>
      <c r="M22" s="36">
        <v>21172.186796</v>
      </c>
      <c r="P22" s="23" t="s">
        <v>87</v>
      </c>
      <c r="Q22" s="23" t="s">
        <v>88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99</v>
      </c>
      <c r="W22" s="78">
        <v>44.7395</v>
      </c>
      <c r="Z22" s="23">
        <v>1</v>
      </c>
      <c r="AA22" s="99">
        <v>1</v>
      </c>
      <c r="AB22" s="78">
        <v>1745</v>
      </c>
      <c r="AC22" s="78">
        <v>8087.186796000001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72016.41</v>
      </c>
      <c r="M23" s="36">
        <v>22091.615148</v>
      </c>
      <c r="P23" s="23" t="s">
        <v>96</v>
      </c>
      <c r="Q23" s="23" t="s">
        <v>97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48.9242</v>
      </c>
      <c r="Z23" s="23">
        <v>1</v>
      </c>
      <c r="AA23" s="99">
        <v>1</v>
      </c>
      <c r="AB23" s="78">
        <v>1908</v>
      </c>
      <c r="AC23" s="78">
        <v>8843.615148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102</v>
      </c>
      <c r="K24" s="35">
        <v>1</v>
      </c>
      <c r="L24" s="36">
        <v>49854.5</v>
      </c>
      <c r="M24" s="36">
        <v>18783.1326</v>
      </c>
      <c r="P24" s="23" t="s">
        <v>103</v>
      </c>
      <c r="Q24" s="23" t="s">
        <v>104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80</v>
      </c>
      <c r="W24" s="78">
        <v>33.8685</v>
      </c>
      <c r="Z24" s="23">
        <v>1</v>
      </c>
      <c r="AA24" s="99">
        <v>1</v>
      </c>
      <c r="AB24" s="78">
        <v>1321</v>
      </c>
      <c r="AC24" s="78">
        <v>6122.1326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102</v>
      </c>
      <c r="K25" s="35">
        <v>1</v>
      </c>
      <c r="L25" s="36">
        <v>42951.54</v>
      </c>
      <c r="M25" s="36">
        <v>17752.449112000002</v>
      </c>
      <c r="P25" s="23" t="s">
        <v>103</v>
      </c>
      <c r="Q25" s="23" t="s">
        <v>104</v>
      </c>
      <c r="R25" s="23" t="s">
        <v>76</v>
      </c>
      <c r="S25" s="23" t="s">
        <v>105</v>
      </c>
      <c r="T25" s="23" t="s">
        <v>78</v>
      </c>
      <c r="U25" s="23" t="s">
        <v>79</v>
      </c>
      <c r="V25" s="23" t="s">
        <v>83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106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102</v>
      </c>
      <c r="K26" s="35">
        <v>1</v>
      </c>
      <c r="L26" s="36">
        <v>51377.55</v>
      </c>
      <c r="M26" s="36">
        <v>19011.16314</v>
      </c>
      <c r="P26" s="23" t="s">
        <v>107</v>
      </c>
      <c r="Q26" s="23" t="s">
        <v>108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109</v>
      </c>
      <c r="W26" s="78">
        <v>34.9032</v>
      </c>
      <c r="Z26" s="23">
        <v>1</v>
      </c>
      <c r="AA26" s="99">
        <v>1</v>
      </c>
      <c r="AB26" s="78">
        <v>1362</v>
      </c>
      <c r="AC26" s="78">
        <v>6309.163140000001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102</v>
      </c>
      <c r="K27" s="35">
        <v>1</v>
      </c>
      <c r="L27" s="36">
        <v>56188.85</v>
      </c>
      <c r="M27" s="36">
        <v>19728.99078</v>
      </c>
      <c r="P27" s="23" t="s">
        <v>103</v>
      </c>
      <c r="Q27" s="23" t="s">
        <v>104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110</v>
      </c>
      <c r="W27" s="78">
        <v>38.1718</v>
      </c>
      <c r="Z27" s="23">
        <v>1</v>
      </c>
      <c r="AA27" s="99">
        <v>1</v>
      </c>
      <c r="AB27" s="78">
        <v>1489</v>
      </c>
      <c r="AC27" s="78">
        <v>6899.99078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106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102</v>
      </c>
      <c r="K28" s="35">
        <v>1</v>
      </c>
      <c r="L28" s="36">
        <v>65856.57</v>
      </c>
      <c r="M28" s="36">
        <v>21172.186796</v>
      </c>
      <c r="P28" s="23" t="s">
        <v>107</v>
      </c>
      <c r="Q28" s="23" t="s">
        <v>108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99</v>
      </c>
      <c r="W28" s="78">
        <v>44.7395</v>
      </c>
      <c r="Z28" s="23">
        <v>1</v>
      </c>
      <c r="AA28" s="99">
        <v>1</v>
      </c>
      <c r="AB28" s="78">
        <v>1745</v>
      </c>
      <c r="AC28" s="78">
        <v>8087.186796000001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112</v>
      </c>
      <c r="K29" s="35">
        <v>1</v>
      </c>
      <c r="L29" s="36">
        <v>46984.1</v>
      </c>
      <c r="M29" s="36">
        <v>18354.64748</v>
      </c>
      <c r="P29" s="23" t="s">
        <v>113</v>
      </c>
      <c r="Q29" s="23" t="s">
        <v>114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115</v>
      </c>
      <c r="W29" s="78">
        <v>31.918500000000005</v>
      </c>
      <c r="Z29" s="23">
        <v>1</v>
      </c>
      <c r="AA29" s="99">
        <v>1</v>
      </c>
      <c r="AB29" s="78">
        <v>1245</v>
      </c>
      <c r="AC29" s="78">
        <v>5769.6474800000005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112</v>
      </c>
      <c r="K30" s="35">
        <v>0.5</v>
      </c>
      <c r="L30" s="36">
        <v>27268.8</v>
      </c>
      <c r="M30" s="36">
        <v>9741.60864</v>
      </c>
      <c r="P30" s="23" t="s">
        <v>113</v>
      </c>
      <c r="Q30" s="23" t="s">
        <v>114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116</v>
      </c>
      <c r="W30" s="78">
        <v>37.05</v>
      </c>
      <c r="Z30" s="23">
        <v>0.5</v>
      </c>
      <c r="AA30" s="99">
        <v>0.5</v>
      </c>
      <c r="AB30" s="78">
        <v>723</v>
      </c>
      <c r="AC30" s="78">
        <v>3348.60864</v>
      </c>
      <c r="AD30" s="78">
        <v>5670</v>
      </c>
      <c r="AE30" s="78">
        <v>0</v>
      </c>
    </row>
    <row r="31" spans="1:31" ht="12.75">
      <c r="A31" s="23">
        <v>110</v>
      </c>
      <c r="B31" s="23">
        <v>1000</v>
      </c>
      <c r="C31" s="30" t="s">
        <v>117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118</v>
      </c>
      <c r="I31" s="31" t="s">
        <v>72</v>
      </c>
      <c r="J31" s="34" t="s">
        <v>119</v>
      </c>
      <c r="K31" s="35">
        <v>1</v>
      </c>
      <c r="L31" s="36">
        <v>55619.05</v>
      </c>
      <c r="M31" s="36">
        <v>19644.01934</v>
      </c>
      <c r="P31" s="23" t="s">
        <v>120</v>
      </c>
      <c r="Q31" s="23" t="s">
        <v>121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94</v>
      </c>
      <c r="W31" s="78">
        <v>37.7847</v>
      </c>
      <c r="Z31" s="23">
        <v>1</v>
      </c>
      <c r="AA31" s="99">
        <v>1</v>
      </c>
      <c r="AB31" s="78">
        <v>1474</v>
      </c>
      <c r="AC31" s="78">
        <v>6830.019340000001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118</v>
      </c>
      <c r="I32" s="31" t="s">
        <v>72</v>
      </c>
      <c r="J32" s="34" t="s">
        <v>119</v>
      </c>
      <c r="K32" s="35">
        <v>0.5</v>
      </c>
      <c r="L32" s="36">
        <v>27268.8</v>
      </c>
      <c r="M32" s="36">
        <v>9741.60864</v>
      </c>
      <c r="P32" s="23" t="s">
        <v>120</v>
      </c>
      <c r="Q32" s="23" t="s">
        <v>121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116</v>
      </c>
      <c r="W32" s="78">
        <v>37.05</v>
      </c>
      <c r="Z32" s="23">
        <v>0.5</v>
      </c>
      <c r="AA32" s="99">
        <v>0.5</v>
      </c>
      <c r="AB32" s="78">
        <v>723</v>
      </c>
      <c r="AC32" s="78">
        <v>3348.60864</v>
      </c>
      <c r="AD32" s="78">
        <v>5670</v>
      </c>
      <c r="AE32" s="78">
        <v>0</v>
      </c>
    </row>
    <row r="33" spans="1:31" ht="12.75">
      <c r="A33" s="23">
        <v>110</v>
      </c>
      <c r="B33" s="23">
        <v>1000</v>
      </c>
      <c r="C33" s="30" t="s">
        <v>122</v>
      </c>
      <c r="D33" s="31" t="s">
        <v>67</v>
      </c>
      <c r="E33" s="32" t="s">
        <v>68</v>
      </c>
      <c r="F33" s="32" t="s">
        <v>123</v>
      </c>
      <c r="G33" s="32" t="s">
        <v>70</v>
      </c>
      <c r="H33" s="33" t="s">
        <v>71</v>
      </c>
      <c r="I33" s="31" t="s">
        <v>72</v>
      </c>
      <c r="J33" s="34" t="s">
        <v>124</v>
      </c>
      <c r="K33" s="35">
        <v>1</v>
      </c>
      <c r="L33" s="36">
        <v>40522.74</v>
      </c>
      <c r="M33" s="36">
        <v>17390.192472</v>
      </c>
      <c r="P33" s="23" t="s">
        <v>125</v>
      </c>
      <c r="Q33" s="23" t="s">
        <v>126</v>
      </c>
      <c r="R33" s="23" t="s">
        <v>76</v>
      </c>
      <c r="S33" s="23" t="s">
        <v>105</v>
      </c>
      <c r="T33" s="23" t="s">
        <v>127</v>
      </c>
      <c r="U33" s="23" t="s">
        <v>79</v>
      </c>
      <c r="V33" s="23" t="s">
        <v>128</v>
      </c>
      <c r="W33" s="78">
        <v>27.529</v>
      </c>
      <c r="Z33" s="23">
        <v>1</v>
      </c>
      <c r="AA33" s="99">
        <v>1</v>
      </c>
      <c r="AB33" s="78">
        <v>1074</v>
      </c>
      <c r="AC33" s="78">
        <v>4976.192472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122</v>
      </c>
      <c r="D34" s="31" t="s">
        <v>67</v>
      </c>
      <c r="E34" s="32" t="s">
        <v>68</v>
      </c>
      <c r="F34" s="32" t="s">
        <v>123</v>
      </c>
      <c r="G34" s="32" t="s">
        <v>70</v>
      </c>
      <c r="H34" s="33" t="s">
        <v>71</v>
      </c>
      <c r="I34" s="31" t="s">
        <v>72</v>
      </c>
      <c r="J34" s="34" t="s">
        <v>124</v>
      </c>
      <c r="K34" s="35">
        <v>1</v>
      </c>
      <c r="L34" s="36">
        <v>46984.1</v>
      </c>
      <c r="M34" s="36">
        <v>18354.64748</v>
      </c>
      <c r="P34" s="23" t="s">
        <v>125</v>
      </c>
      <c r="Q34" s="23" t="s">
        <v>126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115</v>
      </c>
      <c r="W34" s="78">
        <v>31.918500000000005</v>
      </c>
      <c r="Z34" s="23">
        <v>1</v>
      </c>
      <c r="AA34" s="99">
        <v>1</v>
      </c>
      <c r="AB34" s="78">
        <v>1245</v>
      </c>
      <c r="AC34" s="78">
        <v>5769.6474800000005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122</v>
      </c>
      <c r="D35" s="31" t="s">
        <v>67</v>
      </c>
      <c r="E35" s="32" t="s">
        <v>68</v>
      </c>
      <c r="F35" s="32" t="s">
        <v>123</v>
      </c>
      <c r="G35" s="32" t="s">
        <v>70</v>
      </c>
      <c r="H35" s="33" t="s">
        <v>71</v>
      </c>
      <c r="I35" s="31" t="s">
        <v>72</v>
      </c>
      <c r="J35" s="34" t="s">
        <v>124</v>
      </c>
      <c r="K35" s="35">
        <v>1</v>
      </c>
      <c r="L35" s="36">
        <v>37390.82</v>
      </c>
      <c r="M35" s="36">
        <v>5582.592696000001</v>
      </c>
      <c r="P35" s="23" t="s">
        <v>125</v>
      </c>
      <c r="Q35" s="23" t="s">
        <v>126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129</v>
      </c>
      <c r="W35" s="78">
        <v>33.8685</v>
      </c>
      <c r="Z35" s="23">
        <v>1</v>
      </c>
      <c r="AA35" s="99">
        <v>1</v>
      </c>
      <c r="AB35" s="78">
        <v>991</v>
      </c>
      <c r="AC35" s="78">
        <v>4591.592696000001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122</v>
      </c>
      <c r="D36" s="31" t="s">
        <v>67</v>
      </c>
      <c r="E36" s="32" t="s">
        <v>68</v>
      </c>
      <c r="F36" s="32" t="s">
        <v>123</v>
      </c>
      <c r="G36" s="32" t="s">
        <v>70</v>
      </c>
      <c r="H36" s="33" t="s">
        <v>71</v>
      </c>
      <c r="I36" s="31" t="s">
        <v>72</v>
      </c>
      <c r="J36" s="34" t="s">
        <v>124</v>
      </c>
      <c r="K36" s="35">
        <v>1</v>
      </c>
      <c r="L36" s="36">
        <v>56188.85</v>
      </c>
      <c r="M36" s="36">
        <v>19728.99078</v>
      </c>
      <c r="P36" s="23" t="s">
        <v>125</v>
      </c>
      <c r="Q36" s="23" t="s">
        <v>126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110</v>
      </c>
      <c r="W36" s="78">
        <v>38.1718</v>
      </c>
      <c r="Z36" s="23">
        <v>1</v>
      </c>
      <c r="AA36" s="99">
        <v>1</v>
      </c>
      <c r="AB36" s="78">
        <v>1489</v>
      </c>
      <c r="AC36" s="78">
        <v>6899.99078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122</v>
      </c>
      <c r="D37" s="31" t="s">
        <v>67</v>
      </c>
      <c r="E37" s="32" t="s">
        <v>68</v>
      </c>
      <c r="F37" s="32" t="s">
        <v>123</v>
      </c>
      <c r="G37" s="32" t="s">
        <v>70</v>
      </c>
      <c r="H37" s="33" t="s">
        <v>71</v>
      </c>
      <c r="I37" s="31" t="s">
        <v>72</v>
      </c>
      <c r="J37" s="34" t="s">
        <v>124</v>
      </c>
      <c r="K37" s="35">
        <v>1</v>
      </c>
      <c r="L37" s="36">
        <v>57885.21</v>
      </c>
      <c r="M37" s="36">
        <v>19982.303788</v>
      </c>
      <c r="P37" s="23" t="s">
        <v>125</v>
      </c>
      <c r="Q37" s="23" t="s">
        <v>126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130</v>
      </c>
      <c r="W37" s="78">
        <v>39.3242</v>
      </c>
      <c r="Z37" s="23">
        <v>1</v>
      </c>
      <c r="AA37" s="99">
        <v>1</v>
      </c>
      <c r="AB37" s="78">
        <v>1534</v>
      </c>
      <c r="AC37" s="78">
        <v>7108.303788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131</v>
      </c>
      <c r="D38" s="31" t="s">
        <v>67</v>
      </c>
      <c r="E38" s="32" t="s">
        <v>68</v>
      </c>
      <c r="F38" s="32" t="s">
        <v>123</v>
      </c>
      <c r="G38" s="32" t="s">
        <v>70</v>
      </c>
      <c r="H38" s="33" t="s">
        <v>71</v>
      </c>
      <c r="I38" s="31" t="s">
        <v>72</v>
      </c>
      <c r="J38" s="34" t="s">
        <v>132</v>
      </c>
      <c r="K38" s="35">
        <v>1</v>
      </c>
      <c r="L38" s="36">
        <v>40522.74</v>
      </c>
      <c r="M38" s="36">
        <v>17390.192472</v>
      </c>
      <c r="P38" s="23" t="s">
        <v>133</v>
      </c>
      <c r="Q38" s="23" t="s">
        <v>134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128</v>
      </c>
      <c r="W38" s="78">
        <v>27.529</v>
      </c>
      <c r="Z38" s="23">
        <v>1</v>
      </c>
      <c r="AA38" s="99">
        <v>1</v>
      </c>
      <c r="AB38" s="78">
        <v>1074</v>
      </c>
      <c r="AC38" s="78">
        <v>4976.192472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135</v>
      </c>
      <c r="D39" s="31" t="s">
        <v>67</v>
      </c>
      <c r="E39" s="32" t="s">
        <v>68</v>
      </c>
      <c r="F39" s="32" t="s">
        <v>123</v>
      </c>
      <c r="G39" s="32" t="s">
        <v>70</v>
      </c>
      <c r="H39" s="33" t="s">
        <v>71</v>
      </c>
      <c r="I39" s="31" t="s">
        <v>72</v>
      </c>
      <c r="J39" s="34" t="s">
        <v>132</v>
      </c>
      <c r="K39" s="35">
        <v>1</v>
      </c>
      <c r="L39" s="36">
        <v>42951.54</v>
      </c>
      <c r="M39" s="36">
        <v>17752.449112000002</v>
      </c>
      <c r="P39" s="23" t="s">
        <v>136</v>
      </c>
      <c r="Q39" s="23" t="s">
        <v>137</v>
      </c>
      <c r="R39" s="23" t="s">
        <v>76</v>
      </c>
      <c r="S39" s="23" t="s">
        <v>105</v>
      </c>
      <c r="T39" s="23" t="s">
        <v>78</v>
      </c>
      <c r="U39" s="23" t="s">
        <v>79</v>
      </c>
      <c r="V39" s="23" t="s">
        <v>83</v>
      </c>
      <c r="W39" s="78">
        <v>29.178999999999995</v>
      </c>
      <c r="Z39" s="23">
        <v>1</v>
      </c>
      <c r="AA39" s="99">
        <v>1</v>
      </c>
      <c r="AB39" s="78">
        <v>1138</v>
      </c>
      <c r="AC39" s="78">
        <v>5274.449112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135</v>
      </c>
      <c r="D40" s="31" t="s">
        <v>67</v>
      </c>
      <c r="E40" s="32" t="s">
        <v>68</v>
      </c>
      <c r="F40" s="32" t="s">
        <v>123</v>
      </c>
      <c r="G40" s="32" t="s">
        <v>70</v>
      </c>
      <c r="H40" s="33" t="s">
        <v>71</v>
      </c>
      <c r="I40" s="31" t="s">
        <v>72</v>
      </c>
      <c r="J40" s="34" t="s">
        <v>132</v>
      </c>
      <c r="K40" s="35">
        <v>1</v>
      </c>
      <c r="L40" s="36">
        <v>42951.54</v>
      </c>
      <c r="M40" s="36">
        <v>17752.449112000002</v>
      </c>
      <c r="P40" s="23" t="s">
        <v>136</v>
      </c>
      <c r="Q40" s="23" t="s">
        <v>137</v>
      </c>
      <c r="R40" s="23" t="s">
        <v>76</v>
      </c>
      <c r="S40" s="23" t="s">
        <v>105</v>
      </c>
      <c r="T40" s="23" t="s">
        <v>127</v>
      </c>
      <c r="U40" s="23" t="s">
        <v>79</v>
      </c>
      <c r="V40" s="23" t="s">
        <v>83</v>
      </c>
      <c r="W40" s="78">
        <v>29.178999999999995</v>
      </c>
      <c r="Z40" s="23">
        <v>1</v>
      </c>
      <c r="AA40" s="99">
        <v>1</v>
      </c>
      <c r="AB40" s="78">
        <v>1138</v>
      </c>
      <c r="AC40" s="78">
        <v>5274.449112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131</v>
      </c>
      <c r="D41" s="31" t="s">
        <v>67</v>
      </c>
      <c r="E41" s="32" t="s">
        <v>68</v>
      </c>
      <c r="F41" s="32" t="s">
        <v>123</v>
      </c>
      <c r="G41" s="32" t="s">
        <v>70</v>
      </c>
      <c r="H41" s="33" t="s">
        <v>71</v>
      </c>
      <c r="I41" s="31" t="s">
        <v>72</v>
      </c>
      <c r="J41" s="34" t="s">
        <v>132</v>
      </c>
      <c r="K41" s="35">
        <v>1</v>
      </c>
      <c r="L41" s="36">
        <v>42951.54</v>
      </c>
      <c r="M41" s="36">
        <v>17752.449112000002</v>
      </c>
      <c r="P41" s="23" t="s">
        <v>133</v>
      </c>
      <c r="Q41" s="23" t="s">
        <v>134</v>
      </c>
      <c r="R41" s="23" t="s">
        <v>76</v>
      </c>
      <c r="S41" s="23" t="s">
        <v>105</v>
      </c>
      <c r="T41" s="23" t="s">
        <v>78</v>
      </c>
      <c r="U41" s="23" t="s">
        <v>79</v>
      </c>
      <c r="V41" s="23" t="s">
        <v>83</v>
      </c>
      <c r="W41" s="78">
        <v>29.178999999999995</v>
      </c>
      <c r="Z41" s="23">
        <v>1</v>
      </c>
      <c r="AA41" s="99">
        <v>1</v>
      </c>
      <c r="AB41" s="78">
        <v>1138</v>
      </c>
      <c r="AC41" s="78">
        <v>5274.449112</v>
      </c>
      <c r="AD41" s="78">
        <v>11340</v>
      </c>
      <c r="AE41" s="78">
        <v>0</v>
      </c>
    </row>
    <row r="42" ht="12.75">
      <c r="A42" s="105" t="s">
        <v>139</v>
      </c>
    </row>
    <row r="43" spans="1:31" ht="12.75">
      <c r="A43" s="23">
        <v>118</v>
      </c>
      <c r="B43" s="23">
        <v>1000</v>
      </c>
      <c r="C43" s="30" t="s">
        <v>140</v>
      </c>
      <c r="D43" s="31" t="s">
        <v>67</v>
      </c>
      <c r="E43" s="32" t="s">
        <v>68</v>
      </c>
      <c r="F43" s="32" t="s">
        <v>69</v>
      </c>
      <c r="G43" s="32" t="s">
        <v>141</v>
      </c>
      <c r="H43" s="33" t="s">
        <v>71</v>
      </c>
      <c r="I43" s="31" t="s">
        <v>72</v>
      </c>
      <c r="J43" s="34" t="s">
        <v>73</v>
      </c>
      <c r="K43" s="35">
        <v>0.1665</v>
      </c>
      <c r="L43" s="36">
        <v>9440.433450000002</v>
      </c>
      <c r="M43" s="36">
        <v>3297.3952276600003</v>
      </c>
      <c r="P43" s="23" t="s">
        <v>142</v>
      </c>
      <c r="Q43" s="23" t="s">
        <v>143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144</v>
      </c>
      <c r="W43" s="78">
        <v>38.5185</v>
      </c>
      <c r="Z43" s="23">
        <v>0.1665</v>
      </c>
      <c r="AA43" s="99">
        <v>0.1665</v>
      </c>
      <c r="AB43" s="78">
        <v>250</v>
      </c>
      <c r="AC43" s="78">
        <v>1159.2852276600004</v>
      </c>
      <c r="AD43" s="78">
        <v>1888.11</v>
      </c>
      <c r="AE43" s="78">
        <v>0</v>
      </c>
    </row>
    <row r="44" spans="1:31" ht="12.75">
      <c r="A44" s="23">
        <v>118</v>
      </c>
      <c r="B44" s="23">
        <v>1000</v>
      </c>
      <c r="C44" s="30" t="s">
        <v>145</v>
      </c>
      <c r="D44" s="31" t="s">
        <v>67</v>
      </c>
      <c r="E44" s="32" t="s">
        <v>68</v>
      </c>
      <c r="F44" s="32" t="s">
        <v>69</v>
      </c>
      <c r="G44" s="32" t="s">
        <v>141</v>
      </c>
      <c r="H44" s="33" t="s">
        <v>71</v>
      </c>
      <c r="I44" s="31" t="s">
        <v>72</v>
      </c>
      <c r="J44" s="34" t="s">
        <v>73</v>
      </c>
      <c r="K44" s="35">
        <v>0.333</v>
      </c>
      <c r="L44" s="36">
        <v>16601.548500000004</v>
      </c>
      <c r="M44" s="36">
        <v>6254.8901558</v>
      </c>
      <c r="P44" s="23" t="s">
        <v>146</v>
      </c>
      <c r="Q44" s="23" t="s">
        <v>147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129</v>
      </c>
      <c r="W44" s="78">
        <v>33.8685</v>
      </c>
      <c r="Z44" s="23">
        <v>0.333</v>
      </c>
      <c r="AA44" s="99">
        <v>0.333</v>
      </c>
      <c r="AB44" s="78">
        <v>440</v>
      </c>
      <c r="AC44" s="78">
        <v>2038.6701558000007</v>
      </c>
      <c r="AD44" s="78">
        <v>3776.22</v>
      </c>
      <c r="AE44" s="78">
        <v>0</v>
      </c>
    </row>
    <row r="45" spans="1:31" ht="12.75">
      <c r="A45" s="23">
        <v>118</v>
      </c>
      <c r="B45" s="23">
        <v>1000</v>
      </c>
      <c r="C45" s="30" t="s">
        <v>148</v>
      </c>
      <c r="D45" s="31" t="s">
        <v>67</v>
      </c>
      <c r="E45" s="32" t="s">
        <v>68</v>
      </c>
      <c r="F45" s="32" t="s">
        <v>69</v>
      </c>
      <c r="G45" s="32" t="s">
        <v>141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22348.46916</v>
      </c>
      <c r="M45" s="36">
        <v>3336.3920128480004</v>
      </c>
      <c r="P45" s="23" t="s">
        <v>149</v>
      </c>
      <c r="Q45" s="23" t="s">
        <v>150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151</v>
      </c>
      <c r="W45" s="78">
        <v>45.59270000000001</v>
      </c>
      <c r="Z45" s="23">
        <v>0.333</v>
      </c>
      <c r="AA45" s="99">
        <v>0.333</v>
      </c>
      <c r="AB45" s="78">
        <v>592</v>
      </c>
      <c r="AC45" s="78">
        <v>2744.3920128480004</v>
      </c>
      <c r="AD45" s="78">
        <v>0</v>
      </c>
      <c r="AE45" s="78">
        <v>0</v>
      </c>
    </row>
    <row r="46" spans="1:31" ht="12.75">
      <c r="A46" s="23">
        <v>118</v>
      </c>
      <c r="B46" s="23">
        <v>1000</v>
      </c>
      <c r="C46" s="30" t="s">
        <v>140</v>
      </c>
      <c r="D46" s="31" t="s">
        <v>67</v>
      </c>
      <c r="E46" s="32" t="s">
        <v>68</v>
      </c>
      <c r="F46" s="32" t="s">
        <v>69</v>
      </c>
      <c r="G46" s="32" t="s">
        <v>141</v>
      </c>
      <c r="H46" s="33" t="s">
        <v>71</v>
      </c>
      <c r="I46" s="31" t="s">
        <v>72</v>
      </c>
      <c r="J46" s="34" t="s">
        <v>86</v>
      </c>
      <c r="K46" s="35">
        <v>0.1665</v>
      </c>
      <c r="L46" s="36">
        <v>9440.433450000002</v>
      </c>
      <c r="M46" s="36">
        <v>3297.3952276600003</v>
      </c>
      <c r="P46" s="23" t="s">
        <v>142</v>
      </c>
      <c r="Q46" s="23" t="s">
        <v>143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144</v>
      </c>
      <c r="W46" s="78">
        <v>38.5185</v>
      </c>
      <c r="Z46" s="23">
        <v>0.1665</v>
      </c>
      <c r="AA46" s="99">
        <v>0.1665</v>
      </c>
      <c r="AB46" s="78">
        <v>250</v>
      </c>
      <c r="AC46" s="78">
        <v>1159.2852276600004</v>
      </c>
      <c r="AD46" s="78">
        <v>1888.11</v>
      </c>
      <c r="AE46" s="78">
        <v>0</v>
      </c>
    </row>
    <row r="47" spans="1:31" ht="12.75">
      <c r="A47" s="23">
        <v>118</v>
      </c>
      <c r="B47" s="23">
        <v>1000</v>
      </c>
      <c r="C47" s="30" t="s">
        <v>145</v>
      </c>
      <c r="D47" s="31" t="s">
        <v>67</v>
      </c>
      <c r="E47" s="32" t="s">
        <v>68</v>
      </c>
      <c r="F47" s="32" t="s">
        <v>69</v>
      </c>
      <c r="G47" s="32" t="s">
        <v>141</v>
      </c>
      <c r="H47" s="33" t="s">
        <v>71</v>
      </c>
      <c r="I47" s="31" t="s">
        <v>72</v>
      </c>
      <c r="J47" s="34" t="s">
        <v>86</v>
      </c>
      <c r="K47" s="35">
        <v>0.333</v>
      </c>
      <c r="L47" s="36">
        <v>16601.548500000004</v>
      </c>
      <c r="M47" s="36">
        <v>6254.8901558</v>
      </c>
      <c r="P47" s="23" t="s">
        <v>146</v>
      </c>
      <c r="Q47" s="23" t="s">
        <v>147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129</v>
      </c>
      <c r="W47" s="78">
        <v>33.8685</v>
      </c>
      <c r="Z47" s="23">
        <v>0.333</v>
      </c>
      <c r="AA47" s="99">
        <v>0.333</v>
      </c>
      <c r="AB47" s="78">
        <v>440</v>
      </c>
      <c r="AC47" s="78">
        <v>2038.6701558000007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148</v>
      </c>
      <c r="D48" s="31" t="s">
        <v>67</v>
      </c>
      <c r="E48" s="32" t="s">
        <v>68</v>
      </c>
      <c r="F48" s="32" t="s">
        <v>69</v>
      </c>
      <c r="G48" s="32" t="s">
        <v>141</v>
      </c>
      <c r="H48" s="33" t="s">
        <v>71</v>
      </c>
      <c r="I48" s="31" t="s">
        <v>72</v>
      </c>
      <c r="J48" s="34" t="s">
        <v>86</v>
      </c>
      <c r="K48" s="35">
        <v>0.333</v>
      </c>
      <c r="L48" s="36">
        <v>22348.46916</v>
      </c>
      <c r="M48" s="36">
        <v>3336.3920128480004</v>
      </c>
      <c r="P48" s="23" t="s">
        <v>149</v>
      </c>
      <c r="Q48" s="23" t="s">
        <v>150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151</v>
      </c>
      <c r="W48" s="78">
        <v>45.59270000000001</v>
      </c>
      <c r="Z48" s="23">
        <v>0.333</v>
      </c>
      <c r="AA48" s="99">
        <v>0.333</v>
      </c>
      <c r="AB48" s="78">
        <v>592</v>
      </c>
      <c r="AC48" s="78">
        <v>2744.3920128480004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140</v>
      </c>
      <c r="D49" s="31" t="s">
        <v>67</v>
      </c>
      <c r="E49" s="32" t="s">
        <v>68</v>
      </c>
      <c r="F49" s="32" t="s">
        <v>69</v>
      </c>
      <c r="G49" s="32" t="s">
        <v>141</v>
      </c>
      <c r="H49" s="33" t="s">
        <v>71</v>
      </c>
      <c r="I49" s="31" t="s">
        <v>72</v>
      </c>
      <c r="J49" s="34" t="s">
        <v>102</v>
      </c>
      <c r="K49" s="35">
        <v>0.16699999999999998</v>
      </c>
      <c r="L49" s="36">
        <v>9468.7831</v>
      </c>
      <c r="M49" s="36">
        <v>3307.5465646800003</v>
      </c>
      <c r="P49" s="23" t="s">
        <v>142</v>
      </c>
      <c r="Q49" s="23" t="s">
        <v>143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144</v>
      </c>
      <c r="W49" s="78">
        <v>38.5185</v>
      </c>
      <c r="Z49" s="23">
        <v>0.16699999999999998</v>
      </c>
      <c r="AA49" s="99">
        <v>0.16699999999999998</v>
      </c>
      <c r="AB49" s="78">
        <v>251</v>
      </c>
      <c r="AC49" s="78">
        <v>1162.76656468</v>
      </c>
      <c r="AD49" s="78">
        <v>1893.78</v>
      </c>
      <c r="AE49" s="78">
        <v>0</v>
      </c>
    </row>
    <row r="50" spans="1:31" ht="12.75">
      <c r="A50" s="23">
        <v>118</v>
      </c>
      <c r="B50" s="23">
        <v>1000</v>
      </c>
      <c r="C50" s="30" t="s">
        <v>145</v>
      </c>
      <c r="D50" s="31" t="s">
        <v>67</v>
      </c>
      <c r="E50" s="32" t="s">
        <v>68</v>
      </c>
      <c r="F50" s="32" t="s">
        <v>69</v>
      </c>
      <c r="G50" s="32" t="s">
        <v>141</v>
      </c>
      <c r="H50" s="33" t="s">
        <v>71</v>
      </c>
      <c r="I50" s="31" t="s">
        <v>72</v>
      </c>
      <c r="J50" s="34" t="s">
        <v>102</v>
      </c>
      <c r="K50" s="35">
        <v>0.33399999999999996</v>
      </c>
      <c r="L50" s="36">
        <v>16651.403000000002</v>
      </c>
      <c r="M50" s="36">
        <v>6273.3522884</v>
      </c>
      <c r="P50" s="23" t="s">
        <v>146</v>
      </c>
      <c r="Q50" s="23" t="s">
        <v>147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129</v>
      </c>
      <c r="W50" s="78">
        <v>33.8685</v>
      </c>
      <c r="Z50" s="23">
        <v>0.33399999999999996</v>
      </c>
      <c r="AA50" s="99">
        <v>0.33399999999999996</v>
      </c>
      <c r="AB50" s="78">
        <v>441</v>
      </c>
      <c r="AC50" s="78">
        <v>2044.7922884000004</v>
      </c>
      <c r="AD50" s="78">
        <v>3787.56</v>
      </c>
      <c r="AE50" s="78">
        <v>0</v>
      </c>
    </row>
    <row r="51" spans="1:31" ht="12.75">
      <c r="A51" s="23">
        <v>118</v>
      </c>
      <c r="B51" s="23">
        <v>1000</v>
      </c>
      <c r="C51" s="30" t="s">
        <v>148</v>
      </c>
      <c r="D51" s="31" t="s">
        <v>67</v>
      </c>
      <c r="E51" s="32" t="s">
        <v>68</v>
      </c>
      <c r="F51" s="32" t="s">
        <v>69</v>
      </c>
      <c r="G51" s="32" t="s">
        <v>141</v>
      </c>
      <c r="H51" s="33" t="s">
        <v>71</v>
      </c>
      <c r="I51" s="31" t="s">
        <v>72</v>
      </c>
      <c r="J51" s="34" t="s">
        <v>102</v>
      </c>
      <c r="K51" s="35">
        <v>0.33399999999999996</v>
      </c>
      <c r="L51" s="36">
        <v>22415.58168</v>
      </c>
      <c r="M51" s="36">
        <v>3346.6334303040003</v>
      </c>
      <c r="P51" s="23" t="s">
        <v>149</v>
      </c>
      <c r="Q51" s="23" t="s">
        <v>150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151</v>
      </c>
      <c r="W51" s="78">
        <v>45.59270000000001</v>
      </c>
      <c r="Z51" s="23">
        <v>0.33399999999999996</v>
      </c>
      <c r="AA51" s="99">
        <v>0.33399999999999996</v>
      </c>
      <c r="AB51" s="78">
        <v>594</v>
      </c>
      <c r="AC51" s="78">
        <v>2752.6334303040003</v>
      </c>
      <c r="AD51" s="78">
        <v>0</v>
      </c>
      <c r="AE51" s="78">
        <v>0</v>
      </c>
    </row>
    <row r="52" ht="12.75">
      <c r="A52" s="105" t="s">
        <v>153</v>
      </c>
    </row>
    <row r="53" spans="1:31" ht="12.75">
      <c r="A53" s="23">
        <v>130</v>
      </c>
      <c r="B53" s="23">
        <v>2400</v>
      </c>
      <c r="C53" s="30" t="s">
        <v>154</v>
      </c>
      <c r="D53" s="31" t="s">
        <v>67</v>
      </c>
      <c r="E53" s="32" t="s">
        <v>155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156</v>
      </c>
      <c r="K53" s="35">
        <v>1</v>
      </c>
      <c r="L53" s="36">
        <v>93837.91</v>
      </c>
      <c r="M53" s="36">
        <v>25350.295348</v>
      </c>
      <c r="P53" s="23" t="s">
        <v>157</v>
      </c>
      <c r="Q53" s="23" t="s">
        <v>158</v>
      </c>
      <c r="R53" s="23" t="s">
        <v>76</v>
      </c>
      <c r="S53" s="23" t="s">
        <v>77</v>
      </c>
      <c r="T53" s="23" t="s">
        <v>159</v>
      </c>
      <c r="U53" s="23" t="s">
        <v>79</v>
      </c>
      <c r="V53" s="23" t="s">
        <v>160</v>
      </c>
      <c r="W53" s="78">
        <v>49.4926</v>
      </c>
      <c r="Z53" s="23">
        <v>1</v>
      </c>
      <c r="AA53" s="99">
        <v>1</v>
      </c>
      <c r="AB53" s="78">
        <v>2487</v>
      </c>
      <c r="AC53" s="78">
        <v>11523.295348000001</v>
      </c>
      <c r="AD53" s="78">
        <v>11340</v>
      </c>
      <c r="AE53" s="78">
        <v>0</v>
      </c>
    </row>
    <row r="54" ht="12.75">
      <c r="A54" s="105" t="s">
        <v>162</v>
      </c>
    </row>
    <row r="55" spans="1:31" ht="12.75">
      <c r="A55" s="23">
        <v>131</v>
      </c>
      <c r="B55" s="23">
        <v>2400</v>
      </c>
      <c r="C55" s="30" t="s">
        <v>163</v>
      </c>
      <c r="D55" s="31" t="s">
        <v>67</v>
      </c>
      <c r="E55" s="32" t="s">
        <v>155</v>
      </c>
      <c r="F55" s="32" t="s">
        <v>69</v>
      </c>
      <c r="G55" s="32" t="s">
        <v>164</v>
      </c>
      <c r="H55" s="33" t="s">
        <v>71</v>
      </c>
      <c r="I55" s="31" t="s">
        <v>72</v>
      </c>
      <c r="J55" s="34" t="s">
        <v>156</v>
      </c>
      <c r="K55" s="35">
        <v>1</v>
      </c>
      <c r="L55" s="36">
        <v>52167.69</v>
      </c>
      <c r="M55" s="36">
        <v>19128.192332</v>
      </c>
      <c r="P55" s="23" t="s">
        <v>165</v>
      </c>
      <c r="Q55" s="23" t="s">
        <v>166</v>
      </c>
      <c r="R55" s="23" t="s">
        <v>76</v>
      </c>
      <c r="S55" s="23" t="s">
        <v>105</v>
      </c>
      <c r="T55" s="23" t="s">
        <v>167</v>
      </c>
      <c r="U55" s="23" t="s">
        <v>79</v>
      </c>
      <c r="V55" s="23" t="s">
        <v>168</v>
      </c>
      <c r="W55" s="78">
        <v>33.6132</v>
      </c>
      <c r="Z55" s="23">
        <v>1</v>
      </c>
      <c r="AA55" s="99">
        <v>1</v>
      </c>
      <c r="AB55" s="78">
        <v>1382</v>
      </c>
      <c r="AC55" s="78">
        <v>6406.1923320000005</v>
      </c>
      <c r="AD55" s="78">
        <v>11340</v>
      </c>
      <c r="AE55" s="78">
        <v>0</v>
      </c>
    </row>
    <row r="56" ht="12.75">
      <c r="A56" s="105" t="s">
        <v>170</v>
      </c>
    </row>
    <row r="57" spans="1:31" ht="12.75">
      <c r="A57" s="23">
        <v>140</v>
      </c>
      <c r="B57" s="23">
        <v>1000</v>
      </c>
      <c r="C57" s="30" t="s">
        <v>171</v>
      </c>
      <c r="D57" s="31" t="s">
        <v>67</v>
      </c>
      <c r="E57" s="32" t="s">
        <v>68</v>
      </c>
      <c r="F57" s="32" t="s">
        <v>172</v>
      </c>
      <c r="G57" s="32" t="s">
        <v>164</v>
      </c>
      <c r="H57" s="33" t="s">
        <v>71</v>
      </c>
      <c r="I57" s="31" t="s">
        <v>72</v>
      </c>
      <c r="J57" s="34" t="s">
        <v>132</v>
      </c>
      <c r="K57" s="35">
        <v>1</v>
      </c>
      <c r="L57" s="36">
        <v>20950.72</v>
      </c>
      <c r="M57" s="36">
        <v>3127.7484160000004</v>
      </c>
      <c r="P57" s="23" t="s">
        <v>173</v>
      </c>
      <c r="Q57" s="23" t="s">
        <v>174</v>
      </c>
      <c r="R57" s="23" t="s">
        <v>76</v>
      </c>
      <c r="S57" s="23" t="s">
        <v>105</v>
      </c>
      <c r="T57" s="23" t="s">
        <v>175</v>
      </c>
      <c r="U57" s="23" t="s">
        <v>79</v>
      </c>
      <c r="V57" s="23" t="s">
        <v>176</v>
      </c>
      <c r="W57" s="78">
        <v>14.3106</v>
      </c>
      <c r="Z57" s="23">
        <v>1</v>
      </c>
      <c r="AA57" s="99">
        <v>1</v>
      </c>
      <c r="AB57" s="78">
        <v>555</v>
      </c>
      <c r="AC57" s="78">
        <v>2572.7484160000004</v>
      </c>
      <c r="AD57" s="78">
        <v>0</v>
      </c>
      <c r="AE57" s="78">
        <v>0</v>
      </c>
    </row>
    <row r="58" spans="1:31" ht="12.75">
      <c r="A58" s="23">
        <v>140</v>
      </c>
      <c r="B58" s="23">
        <v>1000</v>
      </c>
      <c r="C58" s="30" t="s">
        <v>171</v>
      </c>
      <c r="D58" s="31" t="s">
        <v>67</v>
      </c>
      <c r="E58" s="32" t="s">
        <v>68</v>
      </c>
      <c r="F58" s="32" t="s">
        <v>172</v>
      </c>
      <c r="G58" s="32" t="s">
        <v>164</v>
      </c>
      <c r="H58" s="33" t="s">
        <v>71</v>
      </c>
      <c r="I58" s="31" t="s">
        <v>72</v>
      </c>
      <c r="J58" s="34" t="s">
        <v>132</v>
      </c>
      <c r="K58" s="35">
        <v>1</v>
      </c>
      <c r="L58" s="36">
        <v>21908.17</v>
      </c>
      <c r="M58" s="36">
        <v>3271.323276</v>
      </c>
      <c r="P58" s="23" t="s">
        <v>173</v>
      </c>
      <c r="Q58" s="23" t="s">
        <v>174</v>
      </c>
      <c r="R58" s="23" t="s">
        <v>76</v>
      </c>
      <c r="S58" s="23" t="s">
        <v>77</v>
      </c>
      <c r="T58" s="23" t="s">
        <v>175</v>
      </c>
      <c r="U58" s="23" t="s">
        <v>79</v>
      </c>
      <c r="V58" s="23" t="s">
        <v>177</v>
      </c>
      <c r="W58" s="78">
        <v>14.9646</v>
      </c>
      <c r="Z58" s="23">
        <v>1</v>
      </c>
      <c r="AA58" s="99">
        <v>1</v>
      </c>
      <c r="AB58" s="78">
        <v>581</v>
      </c>
      <c r="AC58" s="78">
        <v>2690.323276</v>
      </c>
      <c r="AD58" s="78">
        <v>0</v>
      </c>
      <c r="AE58" s="78">
        <v>0</v>
      </c>
    </row>
    <row r="59" spans="1:31" ht="12.75">
      <c r="A59" s="23">
        <v>140</v>
      </c>
      <c r="B59" s="23">
        <v>1000</v>
      </c>
      <c r="C59" s="30" t="s">
        <v>178</v>
      </c>
      <c r="D59" s="31" t="s">
        <v>67</v>
      </c>
      <c r="E59" s="32" t="s">
        <v>68</v>
      </c>
      <c r="F59" s="32" t="s">
        <v>172</v>
      </c>
      <c r="G59" s="32" t="s">
        <v>164</v>
      </c>
      <c r="H59" s="33" t="s">
        <v>71</v>
      </c>
      <c r="I59" s="31" t="s">
        <v>72</v>
      </c>
      <c r="J59" s="34" t="s">
        <v>132</v>
      </c>
      <c r="K59" s="35">
        <v>1</v>
      </c>
      <c r="L59" s="36">
        <v>21908.17</v>
      </c>
      <c r="M59" s="36">
        <v>3271.323276</v>
      </c>
      <c r="P59" s="23" t="s">
        <v>179</v>
      </c>
      <c r="Q59" s="23" t="s">
        <v>180</v>
      </c>
      <c r="R59" s="23" t="s">
        <v>76</v>
      </c>
      <c r="S59" s="23" t="s">
        <v>82</v>
      </c>
      <c r="T59" s="23" t="s">
        <v>175</v>
      </c>
      <c r="U59" s="23" t="s">
        <v>79</v>
      </c>
      <c r="V59" s="23" t="s">
        <v>177</v>
      </c>
      <c r="W59" s="78">
        <v>14.9646</v>
      </c>
      <c r="Z59" s="23">
        <v>1</v>
      </c>
      <c r="AA59" s="99">
        <v>1</v>
      </c>
      <c r="AB59" s="78">
        <v>581</v>
      </c>
      <c r="AC59" s="78">
        <v>2690.323276</v>
      </c>
      <c r="AD59" s="78">
        <v>0</v>
      </c>
      <c r="AE59" s="78">
        <v>0</v>
      </c>
    </row>
    <row r="60" spans="1:31" ht="12.75">
      <c r="A60" s="23">
        <v>140</v>
      </c>
      <c r="B60" s="23">
        <v>1000</v>
      </c>
      <c r="C60" s="30" t="s">
        <v>181</v>
      </c>
      <c r="D60" s="31" t="s">
        <v>67</v>
      </c>
      <c r="E60" s="32" t="s">
        <v>68</v>
      </c>
      <c r="F60" s="32" t="s">
        <v>172</v>
      </c>
      <c r="G60" s="32" t="s">
        <v>164</v>
      </c>
      <c r="H60" s="33" t="s">
        <v>71</v>
      </c>
      <c r="I60" s="31" t="s">
        <v>72</v>
      </c>
      <c r="J60" s="34" t="s">
        <v>132</v>
      </c>
      <c r="K60" s="35">
        <v>1</v>
      </c>
      <c r="L60" s="36">
        <v>25738.14</v>
      </c>
      <c r="M60" s="36">
        <v>10997.043592</v>
      </c>
      <c r="P60" s="23" t="s">
        <v>182</v>
      </c>
      <c r="Q60" s="23" t="s">
        <v>183</v>
      </c>
      <c r="R60" s="23" t="s">
        <v>76</v>
      </c>
      <c r="S60" s="23" t="s">
        <v>77</v>
      </c>
      <c r="T60" s="23" t="s">
        <v>175</v>
      </c>
      <c r="U60" s="23" t="s">
        <v>79</v>
      </c>
      <c r="V60" s="23" t="s">
        <v>184</v>
      </c>
      <c r="W60" s="78">
        <v>17.5807</v>
      </c>
      <c r="Z60" s="23">
        <v>1</v>
      </c>
      <c r="AA60" s="99">
        <v>1</v>
      </c>
      <c r="AB60" s="78">
        <v>682</v>
      </c>
      <c r="AC60" s="78">
        <v>3160.643592</v>
      </c>
      <c r="AD60" s="78">
        <v>0</v>
      </c>
      <c r="AE60" s="78">
        <v>7154.4</v>
      </c>
    </row>
    <row r="61" spans="1:31" ht="12.75">
      <c r="A61" s="23">
        <v>140</v>
      </c>
      <c r="B61" s="23">
        <v>1000</v>
      </c>
      <c r="C61" s="30" t="s">
        <v>178</v>
      </c>
      <c r="D61" s="31" t="s">
        <v>67</v>
      </c>
      <c r="E61" s="32" t="s">
        <v>68</v>
      </c>
      <c r="F61" s="32" t="s">
        <v>172</v>
      </c>
      <c r="G61" s="32" t="s">
        <v>164</v>
      </c>
      <c r="H61" s="33" t="s">
        <v>71</v>
      </c>
      <c r="I61" s="31" t="s">
        <v>72</v>
      </c>
      <c r="J61" s="34" t="s">
        <v>132</v>
      </c>
      <c r="K61" s="35">
        <v>1</v>
      </c>
      <c r="L61" s="36">
        <v>26695.75</v>
      </c>
      <c r="M61" s="36">
        <v>11139.6381</v>
      </c>
      <c r="P61" s="23" t="s">
        <v>179</v>
      </c>
      <c r="Q61" s="23" t="s">
        <v>180</v>
      </c>
      <c r="R61" s="23" t="s">
        <v>76</v>
      </c>
      <c r="S61" s="23" t="s">
        <v>77</v>
      </c>
      <c r="T61" s="23" t="s">
        <v>175</v>
      </c>
      <c r="U61" s="23" t="s">
        <v>79</v>
      </c>
      <c r="V61" s="23" t="s">
        <v>185</v>
      </c>
      <c r="W61" s="78">
        <v>18.2348</v>
      </c>
      <c r="Z61" s="23">
        <v>1</v>
      </c>
      <c r="AA61" s="99">
        <v>1</v>
      </c>
      <c r="AB61" s="78">
        <v>707</v>
      </c>
      <c r="AC61" s="78">
        <v>3278.2381</v>
      </c>
      <c r="AD61" s="78">
        <v>0</v>
      </c>
      <c r="AE61" s="78">
        <v>7154.4</v>
      </c>
    </row>
    <row r="62" ht="12.75">
      <c r="A62" s="105" t="s">
        <v>187</v>
      </c>
    </row>
    <row r="63" spans="1:31" ht="12.75">
      <c r="A63" s="23">
        <v>142</v>
      </c>
      <c r="B63" s="23">
        <v>2400</v>
      </c>
      <c r="C63" s="30" t="s">
        <v>188</v>
      </c>
      <c r="D63" s="31" t="s">
        <v>67</v>
      </c>
      <c r="E63" s="32" t="s">
        <v>155</v>
      </c>
      <c r="F63" s="32" t="s">
        <v>189</v>
      </c>
      <c r="G63" s="32" t="s">
        <v>190</v>
      </c>
      <c r="H63" s="33" t="s">
        <v>71</v>
      </c>
      <c r="I63" s="31" t="s">
        <v>72</v>
      </c>
      <c r="J63" s="34" t="s">
        <v>156</v>
      </c>
      <c r="K63" s="35">
        <v>1</v>
      </c>
      <c r="L63" s="36">
        <v>35989.19</v>
      </c>
      <c r="M63" s="36">
        <v>12527.872532000001</v>
      </c>
      <c r="P63" s="23" t="s">
        <v>191</v>
      </c>
      <c r="Q63" s="23" t="s">
        <v>192</v>
      </c>
      <c r="R63" s="23" t="s">
        <v>76</v>
      </c>
      <c r="S63" s="23" t="s">
        <v>105</v>
      </c>
      <c r="T63" s="23" t="s">
        <v>193</v>
      </c>
      <c r="U63" s="23" t="s">
        <v>79</v>
      </c>
      <c r="V63" s="23" t="s">
        <v>194</v>
      </c>
      <c r="W63" s="78">
        <v>18.9816</v>
      </c>
      <c r="Z63" s="23">
        <v>1</v>
      </c>
      <c r="AA63" s="99">
        <v>1</v>
      </c>
      <c r="AB63" s="78">
        <v>954</v>
      </c>
      <c r="AC63" s="78">
        <v>4419.472532000001</v>
      </c>
      <c r="AD63" s="78">
        <v>0</v>
      </c>
      <c r="AE63" s="78">
        <v>7154.4</v>
      </c>
    </row>
    <row r="64" spans="1:31" ht="12.75">
      <c r="A64" s="23">
        <v>142</v>
      </c>
      <c r="B64" s="23">
        <v>2400</v>
      </c>
      <c r="C64" s="30" t="s">
        <v>195</v>
      </c>
      <c r="D64" s="31" t="s">
        <v>67</v>
      </c>
      <c r="E64" s="32" t="s">
        <v>155</v>
      </c>
      <c r="F64" s="32" t="s">
        <v>189</v>
      </c>
      <c r="G64" s="32" t="s">
        <v>190</v>
      </c>
      <c r="H64" s="33" t="s">
        <v>71</v>
      </c>
      <c r="I64" s="31" t="s">
        <v>72</v>
      </c>
      <c r="J64" s="34" t="s">
        <v>156</v>
      </c>
      <c r="K64" s="35">
        <v>1</v>
      </c>
      <c r="L64" s="36">
        <v>29802.44</v>
      </c>
      <c r="M64" s="36">
        <v>11604.139632</v>
      </c>
      <c r="P64" s="23" t="s">
        <v>196</v>
      </c>
      <c r="Q64" s="23" t="s">
        <v>197</v>
      </c>
      <c r="R64" s="23" t="s">
        <v>76</v>
      </c>
      <c r="S64" s="23" t="s">
        <v>77</v>
      </c>
      <c r="T64" s="23" t="s">
        <v>198</v>
      </c>
      <c r="U64" s="23" t="s">
        <v>79</v>
      </c>
      <c r="V64" s="23" t="s">
        <v>199</v>
      </c>
      <c r="W64" s="78">
        <v>19.3021</v>
      </c>
      <c r="Z64" s="23">
        <v>1</v>
      </c>
      <c r="AA64" s="99">
        <v>1</v>
      </c>
      <c r="AB64" s="78">
        <v>790</v>
      </c>
      <c r="AC64" s="78">
        <v>3659.7396320000003</v>
      </c>
      <c r="AD64" s="78">
        <v>0</v>
      </c>
      <c r="AE64" s="78">
        <v>7154.4</v>
      </c>
    </row>
    <row r="65" ht="12.75">
      <c r="A65" s="105" t="s">
        <v>201</v>
      </c>
    </row>
    <row r="66" spans="1:31" ht="12.75">
      <c r="A66" s="23">
        <v>165</v>
      </c>
      <c r="B66" s="23">
        <v>2220</v>
      </c>
      <c r="C66" s="30" t="s">
        <v>202</v>
      </c>
      <c r="D66" s="31" t="s">
        <v>67</v>
      </c>
      <c r="E66" s="32" t="s">
        <v>203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204</v>
      </c>
      <c r="K66" s="35">
        <v>1</v>
      </c>
      <c r="L66" s="36">
        <v>72016.41</v>
      </c>
      <c r="M66" s="36">
        <v>22091.615148</v>
      </c>
      <c r="P66" s="23" t="s">
        <v>205</v>
      </c>
      <c r="Q66" s="23" t="s">
        <v>206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207</v>
      </c>
      <c r="W66" s="78">
        <v>48.9242</v>
      </c>
      <c r="Z66" s="23">
        <v>1</v>
      </c>
      <c r="AA66" s="99">
        <v>1</v>
      </c>
      <c r="AB66" s="78">
        <v>1908</v>
      </c>
      <c r="AC66" s="78">
        <v>8843.615148</v>
      </c>
      <c r="AD66" s="78">
        <v>11340</v>
      </c>
      <c r="AE66" s="78">
        <v>0</v>
      </c>
    </row>
    <row r="67" ht="12.75">
      <c r="A67" s="105" t="s">
        <v>209</v>
      </c>
    </row>
    <row r="68" spans="1:31" ht="12.75">
      <c r="A68" s="23">
        <v>172</v>
      </c>
      <c r="B68" s="23">
        <v>1000</v>
      </c>
      <c r="C68" s="30" t="s">
        <v>210</v>
      </c>
      <c r="D68" s="31" t="s">
        <v>67</v>
      </c>
      <c r="E68" s="32" t="s">
        <v>211</v>
      </c>
      <c r="F68" s="32" t="s">
        <v>123</v>
      </c>
      <c r="G68" s="32" t="s">
        <v>212</v>
      </c>
      <c r="H68" s="33" t="s">
        <v>71</v>
      </c>
      <c r="I68" s="31" t="s">
        <v>72</v>
      </c>
      <c r="J68" s="34" t="s">
        <v>73</v>
      </c>
      <c r="K68" s="35">
        <v>0.333</v>
      </c>
      <c r="L68" s="36">
        <v>25402.974930000008</v>
      </c>
      <c r="M68" s="36">
        <v>7568.705321404001</v>
      </c>
      <c r="P68" s="23" t="s">
        <v>213</v>
      </c>
      <c r="Q68" s="23" t="s">
        <v>214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215</v>
      </c>
      <c r="W68" s="78">
        <v>51.8242</v>
      </c>
      <c r="Z68" s="23">
        <v>0.333</v>
      </c>
      <c r="AA68" s="99">
        <v>0.333</v>
      </c>
      <c r="AB68" s="78">
        <v>673</v>
      </c>
      <c r="AC68" s="78">
        <v>3119.4853214040013</v>
      </c>
      <c r="AD68" s="78">
        <v>3776.22</v>
      </c>
      <c r="AE68" s="78">
        <v>0</v>
      </c>
    </row>
    <row r="69" spans="1:31" ht="12.75">
      <c r="A69" s="23">
        <v>172</v>
      </c>
      <c r="B69" s="23">
        <v>1000</v>
      </c>
      <c r="C69" s="30" t="s">
        <v>210</v>
      </c>
      <c r="D69" s="31" t="s">
        <v>67</v>
      </c>
      <c r="E69" s="32" t="s">
        <v>211</v>
      </c>
      <c r="F69" s="32" t="s">
        <v>123</v>
      </c>
      <c r="G69" s="32" t="s">
        <v>212</v>
      </c>
      <c r="H69" s="33" t="s">
        <v>71</v>
      </c>
      <c r="I69" s="31" t="s">
        <v>72</v>
      </c>
      <c r="J69" s="34" t="s">
        <v>86</v>
      </c>
      <c r="K69" s="35">
        <v>0.333</v>
      </c>
      <c r="L69" s="36">
        <v>25402.974930000008</v>
      </c>
      <c r="M69" s="36">
        <v>7568.705321404001</v>
      </c>
      <c r="P69" s="23" t="s">
        <v>213</v>
      </c>
      <c r="Q69" s="23" t="s">
        <v>214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215</v>
      </c>
      <c r="W69" s="78">
        <v>51.8242</v>
      </c>
      <c r="Z69" s="23">
        <v>0.333</v>
      </c>
      <c r="AA69" s="99">
        <v>0.333</v>
      </c>
      <c r="AB69" s="78">
        <v>673</v>
      </c>
      <c r="AC69" s="78">
        <v>3119.4853214040013</v>
      </c>
      <c r="AD69" s="78">
        <v>3776.22</v>
      </c>
      <c r="AE69" s="78">
        <v>0</v>
      </c>
    </row>
    <row r="70" spans="1:31" ht="12.75">
      <c r="A70" s="23">
        <v>172</v>
      </c>
      <c r="B70" s="23">
        <v>1000</v>
      </c>
      <c r="C70" s="30" t="s">
        <v>210</v>
      </c>
      <c r="D70" s="31" t="s">
        <v>67</v>
      </c>
      <c r="E70" s="32" t="s">
        <v>211</v>
      </c>
      <c r="F70" s="32" t="s">
        <v>123</v>
      </c>
      <c r="G70" s="32" t="s">
        <v>212</v>
      </c>
      <c r="H70" s="33" t="s">
        <v>71</v>
      </c>
      <c r="I70" s="31" t="s">
        <v>72</v>
      </c>
      <c r="J70" s="34" t="s">
        <v>102</v>
      </c>
      <c r="K70" s="35">
        <v>0.33399999999999996</v>
      </c>
      <c r="L70" s="36">
        <v>25479.26014</v>
      </c>
      <c r="M70" s="36">
        <v>7591.413145192</v>
      </c>
      <c r="P70" s="23" t="s">
        <v>213</v>
      </c>
      <c r="Q70" s="23" t="s">
        <v>214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215</v>
      </c>
      <c r="W70" s="78">
        <v>51.8242</v>
      </c>
      <c r="Z70" s="23">
        <v>0.33399999999999996</v>
      </c>
      <c r="AA70" s="99">
        <v>0.33399999999999996</v>
      </c>
      <c r="AB70" s="78">
        <v>675</v>
      </c>
      <c r="AC70" s="78">
        <v>3128.853145192</v>
      </c>
      <c r="AD70" s="78">
        <v>3787.56</v>
      </c>
      <c r="AE70" s="78">
        <v>0</v>
      </c>
    </row>
    <row r="71" ht="12.75">
      <c r="A71" s="105" t="s">
        <v>217</v>
      </c>
    </row>
    <row r="72" spans="1:31" ht="12.75">
      <c r="A72" s="23">
        <v>186</v>
      </c>
      <c r="B72" s="23">
        <v>2600</v>
      </c>
      <c r="C72" s="30" t="s">
        <v>218</v>
      </c>
      <c r="D72" s="31" t="s">
        <v>67</v>
      </c>
      <c r="E72" s="32" t="s">
        <v>219</v>
      </c>
      <c r="F72" s="32" t="s">
        <v>105</v>
      </c>
      <c r="G72" s="32" t="s">
        <v>220</v>
      </c>
      <c r="H72" s="33" t="s">
        <v>71</v>
      </c>
      <c r="I72" s="31" t="s">
        <v>72</v>
      </c>
      <c r="J72" s="34" t="s">
        <v>156</v>
      </c>
      <c r="K72" s="35">
        <v>0</v>
      </c>
      <c r="L72" s="36">
        <v>0</v>
      </c>
      <c r="M72" s="36">
        <v>0</v>
      </c>
      <c r="P72" s="23" t="s">
        <v>221</v>
      </c>
      <c r="Q72" s="23" t="s">
        <v>222</v>
      </c>
      <c r="R72" s="23" t="s">
        <v>76</v>
      </c>
      <c r="S72" s="23" t="s">
        <v>223</v>
      </c>
      <c r="T72" s="23" t="s">
        <v>224</v>
      </c>
      <c r="U72" s="23" t="s">
        <v>225</v>
      </c>
      <c r="V72" s="23" t="s">
        <v>226</v>
      </c>
      <c r="W72" s="78">
        <v>12.423</v>
      </c>
      <c r="Z72" s="23">
        <v>0</v>
      </c>
      <c r="AA72" s="99">
        <v>1</v>
      </c>
      <c r="AB72" s="78">
        <v>0</v>
      </c>
      <c r="AC72" s="78">
        <v>0</v>
      </c>
      <c r="AD72" s="78">
        <v>0</v>
      </c>
      <c r="AE72" s="78">
        <v>0</v>
      </c>
    </row>
    <row r="73" spans="1:31" ht="12.75">
      <c r="A73" s="23">
        <v>186</v>
      </c>
      <c r="B73" s="23">
        <v>2600</v>
      </c>
      <c r="C73" s="30" t="s">
        <v>227</v>
      </c>
      <c r="D73" s="31" t="s">
        <v>67</v>
      </c>
      <c r="E73" s="32" t="s">
        <v>219</v>
      </c>
      <c r="F73" s="32" t="s">
        <v>105</v>
      </c>
      <c r="G73" s="32" t="s">
        <v>220</v>
      </c>
      <c r="H73" s="33" t="s">
        <v>71</v>
      </c>
      <c r="I73" s="31" t="s">
        <v>72</v>
      </c>
      <c r="J73" s="34" t="s">
        <v>156</v>
      </c>
      <c r="K73" s="35">
        <v>1</v>
      </c>
      <c r="L73" s="36">
        <v>29879.9</v>
      </c>
      <c r="M73" s="36">
        <v>9440.4</v>
      </c>
      <c r="P73" s="23" t="s">
        <v>228</v>
      </c>
      <c r="Q73" s="23" t="s">
        <v>229</v>
      </c>
      <c r="R73" s="23" t="s">
        <v>76</v>
      </c>
      <c r="S73" s="23" t="s">
        <v>77</v>
      </c>
      <c r="T73" s="23" t="s">
        <v>230</v>
      </c>
      <c r="U73" s="23" t="s">
        <v>79</v>
      </c>
      <c r="V73" s="23" t="s">
        <v>231</v>
      </c>
      <c r="W73" s="78">
        <v>15.759400000000001</v>
      </c>
      <c r="Z73" s="23">
        <v>1</v>
      </c>
      <c r="AA73" s="99">
        <v>1</v>
      </c>
      <c r="AB73" s="78">
        <v>2286</v>
      </c>
      <c r="AC73" s="78">
        <v>0</v>
      </c>
      <c r="AD73" s="78">
        <v>0</v>
      </c>
      <c r="AE73" s="78">
        <v>7154.4</v>
      </c>
    </row>
    <row r="74" spans="1:31" ht="12.75">
      <c r="A74" s="23">
        <v>186</v>
      </c>
      <c r="B74" s="23">
        <v>2600</v>
      </c>
      <c r="C74" s="30" t="s">
        <v>232</v>
      </c>
      <c r="D74" s="31" t="s">
        <v>67</v>
      </c>
      <c r="E74" s="32" t="s">
        <v>219</v>
      </c>
      <c r="F74" s="32" t="s">
        <v>105</v>
      </c>
      <c r="G74" s="32" t="s">
        <v>220</v>
      </c>
      <c r="H74" s="33" t="s">
        <v>71</v>
      </c>
      <c r="I74" s="31" t="s">
        <v>72</v>
      </c>
      <c r="J74" s="34" t="s">
        <v>156</v>
      </c>
      <c r="K74" s="35">
        <v>1</v>
      </c>
      <c r="L74" s="36">
        <v>25769.54</v>
      </c>
      <c r="M74" s="36">
        <v>683</v>
      </c>
      <c r="P74" s="23" t="s">
        <v>233</v>
      </c>
      <c r="Q74" s="23" t="s">
        <v>234</v>
      </c>
      <c r="R74" s="23" t="s">
        <v>76</v>
      </c>
      <c r="S74" s="23" t="s">
        <v>77</v>
      </c>
      <c r="T74" s="23" t="s">
        <v>230</v>
      </c>
      <c r="U74" s="23" t="s">
        <v>79</v>
      </c>
      <c r="V74" s="23" t="s">
        <v>235</v>
      </c>
      <c r="W74" s="78">
        <v>13.591500000000002</v>
      </c>
      <c r="Z74" s="23">
        <v>1</v>
      </c>
      <c r="AA74" s="99">
        <v>1</v>
      </c>
      <c r="AB74" s="78">
        <v>683</v>
      </c>
      <c r="AC74" s="78">
        <v>0</v>
      </c>
      <c r="AD74" s="78">
        <v>0</v>
      </c>
      <c r="AE74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2013-06-03T15:18:07Z</dcterms:modified>
  <cp:category/>
  <cp:version/>
  <cp:contentType/>
  <cp:contentStatus/>
</cp:coreProperties>
</file>