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<sst xmlns="http://schemas.openxmlformats.org/spreadsheetml/2006/main" count="1084" uniqueCount="250">
  <si>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</si>
  <si>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</si>
  <si>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</si>
  <si>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</si>
  <si>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</si>
  <si>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</si>
  <si>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</si>
  <si>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</si>
  <si>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</si>
  <si>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</si>
  <si>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</si>
  <si>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</si>
  <si>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</si>
  <si>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</si>
  <si>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</si>
  <si>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</si>
  <si>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</si>
  <si>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</si>
  <si>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</si>
  <si>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</si>
  <si>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</si>
  <si>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</si>
  <si>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</si>
  <si>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</si>
  <si>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</si>
  <si>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</si>
  <si>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</si>
  <si>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</si>
  <si>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</si>
  <si>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</si>
  <si>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</si>
  <si>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</si>
  <si>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</si>
  <si>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</si>
  <si>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</si>
  <si>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</si>
  <si>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</si>
  <si>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</si>
  <si>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</si>
  <si>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</si>
  <si>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</si>
  <si>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</si>
  <si>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</si>
  <si>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</si>
  <si>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</si>
  <si>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</si>
  <si>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</si>
  <si>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</si>
  <si>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</si>
  <si>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</si>
  <si>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</si>
  <si>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</si>
  <si>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</si>
  <si>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</si>
  <si>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</si>
  <si>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</si>
  <si>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</si>
  <si>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</si>
  <si>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</si>
  <si>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</si>
  <si>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OAKCLIFF ELEM</t>
  </si>
  <si>
    <t>PROJECT 000101 LOC 300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</si>
  <si>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</si>
  <si>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</si>
  <si>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</si>
  <si>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</si>
  <si>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</si>
  <si>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</si>
  <si>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</si>
  <si>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</si>
  <si>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</si>
  <si>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</si>
  <si>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300</t>
  </si>
  <si>
    <t>1011</t>
  </si>
  <si>
    <t>333300</t>
  </si>
  <si>
    <t>3003E0100</t>
  </si>
  <si>
    <t>B</t>
  </si>
  <si>
    <t>01</t>
  </si>
  <si>
    <t>M08</t>
  </si>
  <si>
    <t>NORM</t>
  </si>
  <si>
    <t>E0401</t>
  </si>
  <si>
    <t>E0402</t>
  </si>
  <si>
    <t>E0502</t>
  </si>
  <si>
    <t>02</t>
  </si>
  <si>
    <t>E0504</t>
  </si>
  <si>
    <t>E0520</t>
  </si>
  <si>
    <t>E0623</t>
  </si>
  <si>
    <t>Teacher, Grade 3</t>
  </si>
  <si>
    <t>1021</t>
  </si>
  <si>
    <t>332400</t>
  </si>
  <si>
    <t>3003E3100</t>
  </si>
  <si>
    <t>Teacher, Grade 1</t>
  </si>
  <si>
    <t>332200</t>
  </si>
  <si>
    <t>3003E1100</t>
  </si>
  <si>
    <t>E0403</t>
  </si>
  <si>
    <t>E0408</t>
  </si>
  <si>
    <t>E0501</t>
  </si>
  <si>
    <t>Teacher, Grade 2</t>
  </si>
  <si>
    <t>332300</t>
  </si>
  <si>
    <t>3003E2100</t>
  </si>
  <si>
    <t>E0507</t>
  </si>
  <si>
    <t>E0509</t>
  </si>
  <si>
    <t>E0613</t>
  </si>
  <si>
    <t>Teacher, Grade 4</t>
  </si>
  <si>
    <t>1051</t>
  </si>
  <si>
    <t>332600</t>
  </si>
  <si>
    <t>3003E4100</t>
  </si>
  <si>
    <t>E0414</t>
  </si>
  <si>
    <t>Teacher, Grade 5</t>
  </si>
  <si>
    <t>332700</t>
  </si>
  <si>
    <t>3003E5100</t>
  </si>
  <si>
    <t>E0503</t>
  </si>
  <si>
    <t>E0510</t>
  </si>
  <si>
    <t>E0602</t>
  </si>
  <si>
    <t>E0706</t>
  </si>
  <si>
    <t>Teacher, EIP Reading-Primary</t>
  </si>
  <si>
    <t>1071</t>
  </si>
  <si>
    <t>335200</t>
  </si>
  <si>
    <t>3003F0300</t>
  </si>
  <si>
    <t>E0409</t>
  </si>
  <si>
    <t>Teacher, EIP Grades 1-3</t>
  </si>
  <si>
    <t>335450</t>
  </si>
  <si>
    <t>3003F0600</t>
  </si>
  <si>
    <t>Teacher, Gifted</t>
  </si>
  <si>
    <t>2111</t>
  </si>
  <si>
    <t>332100</t>
  </si>
  <si>
    <t>3003H0100</t>
  </si>
  <si>
    <t>E0523</t>
  </si>
  <si>
    <t>Teacher, ESOL</t>
  </si>
  <si>
    <t>140101</t>
  </si>
  <si>
    <t>1351</t>
  </si>
  <si>
    <t>330900</t>
  </si>
  <si>
    <t>3003G0100</t>
  </si>
  <si>
    <t>E0514</t>
  </si>
  <si>
    <t>Teacher, Interrelated</t>
  </si>
  <si>
    <t>06</t>
  </si>
  <si>
    <t>2021</t>
  </si>
  <si>
    <t>632500</t>
  </si>
  <si>
    <t>3003N0300</t>
  </si>
  <si>
    <t>E0404</t>
  </si>
  <si>
    <t>E0605</t>
  </si>
  <si>
    <t>ART,MUSIC,PE PERSONNEL</t>
  </si>
  <si>
    <t>ART,MUSIC,PE PERSONNEL (118)</t>
  </si>
  <si>
    <t>Teacher, Music-General</t>
  </si>
  <si>
    <t>88</t>
  </si>
  <si>
    <t>334000</t>
  </si>
  <si>
    <t>3003D0200</t>
  </si>
  <si>
    <t>E0405</t>
  </si>
  <si>
    <t>Teacher, Art</t>
  </si>
  <si>
    <t>330300</t>
  </si>
  <si>
    <t>3003D0100</t>
  </si>
  <si>
    <t>E0415</t>
  </si>
  <si>
    <t>Teacher, Health and Phys. Ed.</t>
  </si>
  <si>
    <t>333000</t>
  </si>
  <si>
    <t>3003D0500</t>
  </si>
  <si>
    <t>Teacher, Spanish</t>
  </si>
  <si>
    <t>335300</t>
  </si>
  <si>
    <t>3003E8100</t>
  </si>
  <si>
    <t>PRINCIPAL</t>
  </si>
  <si>
    <t>PRINCIPAL (130)</t>
  </si>
  <si>
    <t>Principal, Elem School</t>
  </si>
  <si>
    <t>52</t>
  </si>
  <si>
    <t>0000</t>
  </si>
  <si>
    <t>300100</t>
  </si>
  <si>
    <t>3000A0100</t>
  </si>
  <si>
    <t>M21</t>
  </si>
  <si>
    <t>PR112</t>
  </si>
  <si>
    <t>ASSISTANT PRINCIPAL</t>
  </si>
  <si>
    <t>ASSISTANT PRINCIPAL (131)</t>
  </si>
  <si>
    <t>Assistant Principal   (ES)</t>
  </si>
  <si>
    <t>80</t>
  </si>
  <si>
    <t>300400</t>
  </si>
  <si>
    <t>3000A0200</t>
  </si>
  <si>
    <t>M17</t>
  </si>
  <si>
    <t>AP114</t>
  </si>
  <si>
    <t>AIDES AND PARAPROFESSIONALS</t>
  </si>
  <si>
    <t>AIDES AND PARAPROFESSIONALS (140)</t>
  </si>
  <si>
    <t>Para, Special Ed</t>
  </si>
  <si>
    <t>09</t>
  </si>
  <si>
    <t>2041</t>
  </si>
  <si>
    <t>681200</t>
  </si>
  <si>
    <t>3008Q0200</t>
  </si>
  <si>
    <t>T05</t>
  </si>
  <si>
    <t>PA206</t>
  </si>
  <si>
    <t>CLERICAL PERSONNEL</t>
  </si>
  <si>
    <t>CLERICAL PERSONNEL (142)</t>
  </si>
  <si>
    <t>Clerk, Typist</t>
  </si>
  <si>
    <t>10</t>
  </si>
  <si>
    <t>82</t>
  </si>
  <si>
    <t>370400</t>
  </si>
  <si>
    <t>3007T0600</t>
  </si>
  <si>
    <t>T15</t>
  </si>
  <si>
    <t>CL101</t>
  </si>
  <si>
    <t>Secretary, 12 Month</t>
  </si>
  <si>
    <t>378600</t>
  </si>
  <si>
    <t>3007T0400</t>
  </si>
  <si>
    <t>T21</t>
  </si>
  <si>
    <t>SEC12</t>
  </si>
  <si>
    <t>Secretary, ES</t>
  </si>
  <si>
    <t>370600</t>
  </si>
  <si>
    <t>3007T0300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</si>
  <si>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</si>
  <si>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</si>
  <si>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</si>
  <si>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</si>
  <si>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</si>
  <si>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</si>
  <si>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3001B0100</t>
  </si>
  <si>
    <t>ELEMENTARY COUNSELOR</t>
  </si>
  <si>
    <t>ELEMENTARY COUNSELOR (172)</t>
  </si>
  <si>
    <t>Counselor I</t>
  </si>
  <si>
    <t>42</t>
  </si>
  <si>
    <t>89</t>
  </si>
  <si>
    <t>320600</t>
  </si>
  <si>
    <t>3002C0100</t>
  </si>
  <si>
    <t>H1610</t>
  </si>
  <si>
    <t>CUSTODIAL PERSONNEL</t>
  </si>
  <si>
    <t>CUSTODIAL PERSONNEL (186)</t>
  </si>
  <si>
    <t>Custodian II 12 Month (Elem)</t>
  </si>
  <si>
    <t>57</t>
  </si>
  <si>
    <t>86</t>
  </si>
  <si>
    <t>360200</t>
  </si>
  <si>
    <t>3006S0300</t>
  </si>
  <si>
    <t>S21</t>
  </si>
  <si>
    <t>CL104</t>
  </si>
  <si>
    <t>CL107</t>
  </si>
  <si>
    <t>Custodian, Head</t>
  </si>
  <si>
    <t>360500</t>
  </si>
  <si>
    <t>3006S0100</t>
  </si>
  <si>
    <t>CL204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</si>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</sst>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1664566.29</v>
      </c>
      <c r="E8" s="67">
        <v>1605731.93</v>
      </c>
      <c r="F8" s="67">
        <v>1462290</v>
      </c>
      <c r="G8" s="67">
        <f>SUMIF(DISCRETIONARY!B11:B65536,"="&amp;SUMMARY!B8,DISCRETIONARY!$P$11:$P$65536)+SUMIF(PERSONNEL!$A$10:$A$65536,"="&amp;SUMMARY!B8,PERSONNEL!$L$10:$L$65536)</f>
        <v>1645754.1900000006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141</v>
      </c>
      <c r="D9" s="67">
        <v>132212.82</v>
      </c>
      <c r="E9" s="67">
        <v>169456.42</v>
      </c>
      <c r="F9" s="67">
        <v>188682</v>
      </c>
      <c r="G9" s="67">
        <f>SUMIF(DISCRETIONARY!B11:B65536,"="&amp;SUMMARY!B9,DISCRETIONARY!$P$11:$P$65536)+SUMIF(PERSONNEL!$A$10:$A$65536,"="&amp;SUMMARY!B9,PERSONNEL!$L$10:$L$65536)</f>
        <v>188680.72999999998</v>
      </c>
      <c r="J9" s="103" t="s">
        <v>58</v>
      </c>
      <c r="K9" s="67">
        <v>2278040.3717235876</v>
      </c>
      <c r="L9" s="67">
        <v>2327730.66</v>
      </c>
      <c r="M9" s="67">
        <f>L9-K9</f>
        <v>49690.288276412524</v>
      </c>
      <c r="N9" s="104">
        <f>M9/K9</f>
        <v>0.02181273382737127</v>
      </c>
    </row>
    <row r="10" spans="1:14" ht="12.75">
      <c r="A10" s="65" t="s">
        <v>63</v>
      </c>
      <c r="B10" s="66">
        <v>130</v>
      </c>
      <c r="C10" s="65" t="s">
        <v>158</v>
      </c>
      <c r="D10" s="67">
        <v>102737.5</v>
      </c>
      <c r="E10" s="67">
        <v>132128.11</v>
      </c>
      <c r="F10" s="67">
        <v>94848.78386963444</v>
      </c>
      <c r="G10" s="67">
        <f>SUMIF(DISCRETIONARY!B11:B65536,"="&amp;SUMMARY!B10,DISCRETIONARY!$P$11:$P$65536)+SUMIF(PERSONNEL!$A$10:$A$65536,"="&amp;SUMMARY!B10,PERSONNEL!$L$10:$L$65536)</f>
        <v>97925.04</v>
      </c>
      <c r="J10" s="103" t="s">
        <v>25</v>
      </c>
      <c r="K10" s="67">
        <v>711790.1408311424</v>
      </c>
      <c r="L10" s="67">
        <v>808496.417368</v>
      </c>
      <c r="M10" s="67">
        <f>L10-K10</f>
        <v>96706.2765368576</v>
      </c>
      <c r="N10" s="104">
        <f>M10/K10</f>
        <v>0.13586346731908328</v>
      </c>
    </row>
    <row r="11" spans="1:14" ht="12.75">
      <c r="A11" s="65" t="s">
        <v>63</v>
      </c>
      <c r="B11" s="66">
        <v>131</v>
      </c>
      <c r="C11" s="65" t="s">
        <v>167</v>
      </c>
      <c r="D11" s="67">
        <v>75740.72</v>
      </c>
      <c r="E11" s="67">
        <v>75884.18</v>
      </c>
      <c r="F11" s="67">
        <v>75095</v>
      </c>
      <c r="G11" s="67">
        <f>SUMIF(DISCRETIONARY!B11:B65536,"="&amp;SUMMARY!B11,DISCRETIONARY!$P$11:$P$65536)+SUMIF(PERSONNEL!$A$10:$A$65536,"="&amp;SUMMARY!B11,PERSONNEL!$L$10:$L$65536)</f>
        <v>74426.16</v>
      </c>
      <c r="J11" s="103" t="s">
        <v>59</v>
      </c>
      <c r="K11" s="67">
        <v>36805</v>
      </c>
      <c r="L11" s="67">
        <v>41149</v>
      </c>
      <c r="M11" s="67">
        <f>L11-K11</f>
        <v>4344</v>
      </c>
      <c r="N11" s="104">
        <f>M11/K11</f>
        <v>0.11802744192365168</v>
      </c>
    </row>
    <row r="12" spans="1:7" ht="12.75">
      <c r="A12" s="65" t="s">
        <v>63</v>
      </c>
      <c r="B12" s="66">
        <v>140</v>
      </c>
      <c r="C12" s="65" t="s">
        <v>175</v>
      </c>
      <c r="D12" s="67">
        <v>136541.9</v>
      </c>
      <c r="E12" s="67">
        <v>153071.7</v>
      </c>
      <c r="F12" s="67">
        <v>161624</v>
      </c>
      <c r="G12" s="67">
        <f>SUMIF(DISCRETIONARY!B11:B65536,"="&amp;SUMMARY!B12,DISCRETIONARY!$P$11:$P$65536)+SUMIF(PERSONNEL!$A$10:$A$65536,"="&amp;SUMMARY!B12,PERSONNEL!$L$10:$L$65536)</f>
        <v>21908.17</v>
      </c>
    </row>
    <row r="13" spans="1:7" ht="12.75">
      <c r="A13" s="65" t="s">
        <v>63</v>
      </c>
      <c r="B13" s="66">
        <v>142</v>
      </c>
      <c r="C13" s="65" t="s">
        <v>184</v>
      </c>
      <c r="D13" s="67">
        <v>69317.87</v>
      </c>
      <c r="E13" s="67">
        <v>77945.86</v>
      </c>
      <c r="F13" s="67">
        <v>81863</v>
      </c>
      <c r="G13" s="67">
        <f>SUMIF(DISCRETIONARY!B11:B65536,"="&amp;SUMMARY!B13,DISCRETIONARY!$P$11:$P$65536)+SUMIF(PERSONNEL!$A$10:$A$65536,"="&amp;SUMMARY!B13,PERSONNEL!$L$10:$L$65536)</f>
        <v>85470.78</v>
      </c>
    </row>
    <row r="14" spans="1:7" ht="12.75">
      <c r="A14" s="65" t="s">
        <v>63</v>
      </c>
      <c r="B14" s="66">
        <v>165</v>
      </c>
      <c r="C14" s="65" t="s">
        <v>201</v>
      </c>
      <c r="D14" s="67">
        <v>74024.24</v>
      </c>
      <c r="E14" s="67">
        <v>74170.26</v>
      </c>
      <c r="F14" s="67">
        <v>61461.545172963524</v>
      </c>
      <c r="G14" s="67">
        <f>SUMIF(DISCRETIONARY!B11:B65536,"="&amp;SUMMARY!B14,DISCRETIONARY!$P$11:$P$65536)+SUMIF(PERSONNEL!$A$10:$A$65536,"="&amp;SUMMARY!B14,PERSONNEL!$L$10:$L$65536)</f>
        <v>73399.38</v>
      </c>
    </row>
    <row r="15" spans="1:7" ht="12.75">
      <c r="A15" s="65" t="s">
        <v>63</v>
      </c>
      <c r="B15" s="66">
        <v>172</v>
      </c>
      <c r="C15" s="65" t="s">
        <v>208</v>
      </c>
      <c r="D15" s="67">
        <v>63868.6</v>
      </c>
      <c r="E15" s="67">
        <v>63989.4</v>
      </c>
      <c r="F15" s="67">
        <v>42435.04268098998</v>
      </c>
      <c r="G15" s="67">
        <f>SUMIF(DISCRETIONARY!B11:B65536,"="&amp;SUMMARY!B15,DISCRETIONARY!$P$11:$P$65536)+SUMIF(PERSONNEL!$A$10:$A$65536,"="&amp;SUMMARY!B15,PERSONNEL!$L$10:$L$65536)</f>
        <v>61510.61</v>
      </c>
    </row>
    <row r="16" spans="1:7" ht="12.75">
      <c r="A16" s="65" t="s">
        <v>63</v>
      </c>
      <c r="B16" s="66">
        <v>186</v>
      </c>
      <c r="C16" s="65" t="s">
        <v>216</v>
      </c>
      <c r="D16" s="67">
        <v>93459.94</v>
      </c>
      <c r="E16" s="67">
        <v>106517.28</v>
      </c>
      <c r="F16" s="67">
        <v>109741</v>
      </c>
      <c r="G16" s="67">
        <f>SUMIF(DISCRETIONARY!B11:B65536,"="&amp;SUMMARY!B16,DISCRETIONARY!$P$11:$P$65536)+SUMIF(PERSONNEL!$A$10:$A$65536,"="&amp;SUMMARY!B16,PERSONNEL!$L$10:$L$65536)</f>
        <v>78655.6</v>
      </c>
    </row>
    <row r="17" spans="1:7" ht="12.75">
      <c r="A17" s="65" t="s">
        <v>63</v>
      </c>
      <c r="B17" s="66">
        <v>210</v>
      </c>
      <c r="C17" s="65" t="s">
        <v>230</v>
      </c>
      <c r="D17" s="67">
        <v>394766.88</v>
      </c>
      <c r="E17" s="67">
        <v>409937.1</v>
      </c>
      <c r="F17" s="67">
        <v>388944.6034270767</v>
      </c>
      <c r="G17" s="67">
        <f>SUMIF(DISCRETIONARY!B11:B65536,"="&amp;SUMMARY!B17,DISCRETIONARY!$P$11:$P$65536)+SUMIF(PERSONNEL!$A$10:$A$65536,"="&amp;SUMMARY!B17,PERSONNEL!$L$10:$L$65536)+SUM(PERSONNEL!$AD$10:$AE$65536)</f>
        <v>466691.9999999998</v>
      </c>
    </row>
    <row r="18" spans="1:7" ht="12.75">
      <c r="A18" s="65" t="s">
        <v>63</v>
      </c>
      <c r="B18" s="66">
        <v>230</v>
      </c>
      <c r="C18" s="65" t="s">
        <v>231</v>
      </c>
      <c r="D18" s="67">
        <v>239786.26</v>
      </c>
      <c r="E18" s="67">
        <v>241849.91</v>
      </c>
      <c r="F18" s="67">
        <v>262231.5918936643</v>
      </c>
      <c r="G18" s="67">
        <f>SUMIF(DISCRETIONARY!B11:B65536,"="&amp;SUMMARY!B18,DISCRETIONARY!$P$11:$P$65536)+SUMIF(PERSONNEL!$A$10:$A$65536,"="&amp;SUMMARY!B18,PERSONNEL!$L$10:$L$65536)+SUM(PERSONNEL!$AC$10:$AC$65536)</f>
        <v>276186.4173680001</v>
      </c>
    </row>
    <row r="19" spans="1:7" ht="12.75">
      <c r="A19" s="65" t="s">
        <v>63</v>
      </c>
      <c r="B19" s="66">
        <v>290</v>
      </c>
      <c r="C19" s="65" t="s">
        <v>232</v>
      </c>
      <c r="D19" s="67">
        <v>70458.98</v>
      </c>
      <c r="E19" s="67">
        <v>70408.58</v>
      </c>
      <c r="F19" s="67">
        <v>60613.94551040141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65618</v>
      </c>
    </row>
    <row r="20" spans="1:7" ht="12.75">
      <c r="A20" s="65" t="s">
        <v>63</v>
      </c>
      <c r="B20" s="66">
        <v>580</v>
      </c>
      <c r="C20" s="65" t="s">
        <v>233</v>
      </c>
      <c r="D20" s="67">
        <v>0</v>
      </c>
      <c r="E20" s="67">
        <v>0</v>
      </c>
      <c r="F20" s="67">
        <v>591</v>
      </c>
      <c r="G20" s="67">
        <f>SUMIF(DISCRETIONARY!B11:B65536,"="&amp;SUMMARY!B20,DISCRETIONARY!$P$11:$P$65536)+SUMIF(PERSONNEL!$A$10:$A$65536,"="&amp;SUMMARY!B20,PERSONNEL!$L$10:$L$65536)</f>
        <v>669</v>
      </c>
    </row>
    <row r="21" spans="1:7" ht="12.75">
      <c r="A21" s="65" t="s">
        <v>63</v>
      </c>
      <c r="B21" s="66">
        <v>610</v>
      </c>
      <c r="C21" s="65" t="s">
        <v>237</v>
      </c>
      <c r="D21" s="67">
        <v>28474.45</v>
      </c>
      <c r="E21" s="67">
        <v>31342.39</v>
      </c>
      <c r="F21" s="67">
        <v>32016</v>
      </c>
      <c r="G21" s="67">
        <f>SUMIF(DISCRETIONARY!B11:B65536,"="&amp;SUMMARY!B21,DISCRETIONARY!$P$11:$P$65536)+SUMIF(PERSONNEL!$A$10:$A$65536,"="&amp;SUMMARY!B21,PERSONNEL!$L$10:$L$65536)</f>
        <v>35544</v>
      </c>
    </row>
    <row r="22" spans="1:7" ht="12.75">
      <c r="A22" s="65" t="s">
        <v>63</v>
      </c>
      <c r="B22" s="66">
        <v>730</v>
      </c>
      <c r="C22" s="65" t="s">
        <v>244</v>
      </c>
      <c r="D22" s="67">
        <v>2692.54</v>
      </c>
      <c r="E22" s="67">
        <v>3534.43</v>
      </c>
      <c r="F22" s="67">
        <v>4198</v>
      </c>
      <c r="G22" s="67">
        <f>SUMIF(DISCRETIONARY!B11:B65536,"="&amp;SUMMARY!B22,DISCRETIONARY!$P$11:$P$65536)+SUMIF(PERSONNEL!$A$10:$A$65536,"="&amp;SUMMARY!B22,PERSONNEL!$L$10:$L$65536)</f>
        <v>4936</v>
      </c>
    </row>
    <row r="23" ht="13.5" thickBot="1"/>
    <row r="24" spans="3:8" ht="13.5" thickBot="1">
      <c r="C24" s="108" t="s">
        <v>8</v>
      </c>
      <c r="D24" s="109">
        <f>SUM(D8:D22)</f>
        <v>3148648.9900000007</v>
      </c>
      <c r="E24" s="110">
        <f>SUM(E8:E22)</f>
        <v>3215967.55</v>
      </c>
      <c r="F24" s="110">
        <f>SUM(F8:F22)</f>
        <v>3026635.5125547303</v>
      </c>
      <c r="G24" s="111">
        <f>SUM(G8:G22)</f>
        <v>3177376.077368</v>
      </c>
      <c r="H24" s="107">
        <f>(G24-F24)/F24</f>
        <v>0.0498046640198285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OAKCLIFF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300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31166.989999999998</v>
      </c>
      <c r="M9" s="55">
        <f>SUMIF($C10:$C65536,"=X",M10:M65536)</f>
        <v>34876.82</v>
      </c>
      <c r="N9" s="55">
        <f>SUMIF($C10:$C65536,"=X",N10:N65536)</f>
        <v>36805</v>
      </c>
      <c r="O9" s="92">
        <f>SUMIF($C10:$C65536,"=X",O10:O65536)</f>
        <v>28651.76</v>
      </c>
      <c r="P9" s="89">
        <f>SUMIF(C10:C65536,"=X",P10:P65536)+SUMIF(C10:C65536,"=X",Q10:Q65536)</f>
        <v>41149</v>
      </c>
      <c r="T9" s="93">
        <f>IF(N9=0,0,(P9-N9)/N9)</f>
        <v>0.11802744192365168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234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235</v>
      </c>
      <c r="G12" s="58" t="s">
        <v>70</v>
      </c>
      <c r="H12" s="59" t="s">
        <v>71</v>
      </c>
      <c r="I12" s="57" t="s">
        <v>72</v>
      </c>
      <c r="J12" s="60" t="s">
        <v>88</v>
      </c>
      <c r="K12" s="52" t="s">
        <v>236</v>
      </c>
      <c r="L12" s="61">
        <v>0</v>
      </c>
      <c r="M12" s="61">
        <v>0</v>
      </c>
      <c r="N12" s="61">
        <v>591</v>
      </c>
      <c r="O12" s="61">
        <v>0</v>
      </c>
      <c r="P12" s="18">
        <v>656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235</v>
      </c>
      <c r="G13" s="58" t="s">
        <v>70</v>
      </c>
      <c r="H13" s="59" t="s">
        <v>71</v>
      </c>
      <c r="I13" s="57" t="s">
        <v>72</v>
      </c>
      <c r="J13" s="60" t="s">
        <v>136</v>
      </c>
      <c r="K13" s="52" t="s">
        <v>236</v>
      </c>
      <c r="L13" s="61">
        <v>0</v>
      </c>
      <c r="M13" s="61">
        <v>0</v>
      </c>
      <c r="N13" s="61">
        <v>0</v>
      </c>
      <c r="O13" s="61">
        <v>0</v>
      </c>
      <c r="P13" s="18">
        <v>13</v>
      </c>
    </row>
    <row r="14" spans="1:16" ht="12.75" customHeight="1">
      <c r="A14" s="106" t="s">
        <v>238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239</v>
      </c>
      <c r="G15" s="58" t="s">
        <v>70</v>
      </c>
      <c r="H15" s="59" t="s">
        <v>71</v>
      </c>
      <c r="I15" s="57" t="s">
        <v>72</v>
      </c>
      <c r="J15" s="60" t="s">
        <v>88</v>
      </c>
      <c r="K15" s="52" t="s">
        <v>240</v>
      </c>
      <c r="L15" s="61">
        <v>6387</v>
      </c>
      <c r="M15" s="61">
        <v>7615.92</v>
      </c>
      <c r="N15" s="61">
        <v>7328</v>
      </c>
      <c r="O15" s="61">
        <v>6754.42</v>
      </c>
      <c r="P15" s="18">
        <v>8018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239</v>
      </c>
      <c r="G16" s="58" t="s">
        <v>70</v>
      </c>
      <c r="H16" s="59" t="s">
        <v>71</v>
      </c>
      <c r="I16" s="57" t="s">
        <v>72</v>
      </c>
      <c r="J16" s="60" t="s">
        <v>136</v>
      </c>
      <c r="K16" s="52" t="s">
        <v>240</v>
      </c>
      <c r="L16" s="61">
        <v>874.75</v>
      </c>
      <c r="M16" s="61">
        <v>822.29</v>
      </c>
      <c r="N16" s="61">
        <v>757</v>
      </c>
      <c r="O16" s="61">
        <v>79.63</v>
      </c>
      <c r="P16" s="18">
        <v>903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239</v>
      </c>
      <c r="G17" s="58" t="s">
        <v>77</v>
      </c>
      <c r="H17" s="59" t="s">
        <v>71</v>
      </c>
      <c r="I17" s="57" t="s">
        <v>72</v>
      </c>
      <c r="J17" s="60" t="s">
        <v>88</v>
      </c>
      <c r="K17" s="52" t="s">
        <v>241</v>
      </c>
      <c r="L17" s="61">
        <v>12884.09</v>
      </c>
      <c r="M17" s="61">
        <v>13480.83</v>
      </c>
      <c r="N17" s="61">
        <v>13970</v>
      </c>
      <c r="O17" s="61">
        <v>11900.34</v>
      </c>
      <c r="P17" s="18">
        <v>15510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239</v>
      </c>
      <c r="G18" s="58" t="s">
        <v>77</v>
      </c>
      <c r="H18" s="59" t="s">
        <v>71</v>
      </c>
      <c r="I18" s="57" t="s">
        <v>72</v>
      </c>
      <c r="J18" s="60" t="s">
        <v>136</v>
      </c>
      <c r="K18" s="52" t="s">
        <v>241</v>
      </c>
      <c r="L18" s="61">
        <v>143.21</v>
      </c>
      <c r="M18" s="61">
        <v>208.7</v>
      </c>
      <c r="N18" s="61">
        <v>242</v>
      </c>
      <c r="O18" s="61">
        <v>131.41</v>
      </c>
      <c r="P18" s="18">
        <v>308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239</v>
      </c>
      <c r="G19" s="58" t="s">
        <v>70</v>
      </c>
      <c r="H19" s="59" t="s">
        <v>242</v>
      </c>
      <c r="I19" s="57" t="s">
        <v>72</v>
      </c>
      <c r="J19" s="60" t="s">
        <v>205</v>
      </c>
      <c r="K19" s="52" t="s">
        <v>243</v>
      </c>
      <c r="L19" s="61">
        <v>8185.4</v>
      </c>
      <c r="M19" s="61">
        <v>9214.65</v>
      </c>
      <c r="N19" s="61">
        <v>9719</v>
      </c>
      <c r="O19" s="61">
        <v>8303.95</v>
      </c>
      <c r="P19" s="18">
        <v>10805</v>
      </c>
    </row>
    <row r="20" spans="1:16" ht="12.75" customHeight="1">
      <c r="A20" s="106" t="s">
        <v>245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246</v>
      </c>
      <c r="F21" s="58" t="s">
        <v>247</v>
      </c>
      <c r="G21" s="58" t="s">
        <v>70</v>
      </c>
      <c r="H21" s="59" t="s">
        <v>71</v>
      </c>
      <c r="I21" s="57" t="s">
        <v>72</v>
      </c>
      <c r="J21" s="60" t="s">
        <v>88</v>
      </c>
      <c r="K21" s="52" t="s">
        <v>248</v>
      </c>
      <c r="L21" s="61">
        <v>642</v>
      </c>
      <c r="M21" s="61">
        <v>797.98</v>
      </c>
      <c r="N21" s="61">
        <v>971</v>
      </c>
      <c r="O21" s="61">
        <v>771.96</v>
      </c>
      <c r="P21" s="18">
        <v>1086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246</v>
      </c>
      <c r="F22" s="58" t="s">
        <v>247</v>
      </c>
      <c r="G22" s="58" t="s">
        <v>70</v>
      </c>
      <c r="H22" s="59" t="s">
        <v>71</v>
      </c>
      <c r="I22" s="57" t="s">
        <v>72</v>
      </c>
      <c r="J22" s="60" t="s">
        <v>136</v>
      </c>
      <c r="K22" s="52" t="s">
        <v>248</v>
      </c>
      <c r="L22" s="61">
        <v>345.91</v>
      </c>
      <c r="M22" s="61">
        <v>1078.2</v>
      </c>
      <c r="N22" s="61">
        <v>1289</v>
      </c>
      <c r="O22" s="61">
        <v>0</v>
      </c>
      <c r="P22" s="18">
        <v>1693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246</v>
      </c>
      <c r="F23" s="58" t="s">
        <v>247</v>
      </c>
      <c r="G23" s="58" t="s">
        <v>77</v>
      </c>
      <c r="H23" s="59" t="s">
        <v>71</v>
      </c>
      <c r="I23" s="57" t="s">
        <v>72</v>
      </c>
      <c r="J23" s="60" t="s">
        <v>88</v>
      </c>
      <c r="K23" s="52" t="s">
        <v>249</v>
      </c>
      <c r="L23" s="61">
        <v>1683.11</v>
      </c>
      <c r="M23" s="61">
        <v>1658.25</v>
      </c>
      <c r="N23" s="61">
        <v>1905</v>
      </c>
      <c r="O23" s="61">
        <v>710.05</v>
      </c>
      <c r="P23" s="18">
        <v>2115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246</v>
      </c>
      <c r="F24" s="58" t="s">
        <v>247</v>
      </c>
      <c r="G24" s="58" t="s">
        <v>77</v>
      </c>
      <c r="H24" s="59" t="s">
        <v>71</v>
      </c>
      <c r="I24" s="57" t="s">
        <v>72</v>
      </c>
      <c r="J24" s="60" t="s">
        <v>136</v>
      </c>
      <c r="K24" s="52" t="s">
        <v>249</v>
      </c>
      <c r="L24" s="61">
        <v>21.52</v>
      </c>
      <c r="M24" s="61">
        <v>0</v>
      </c>
      <c r="N24" s="61">
        <v>33</v>
      </c>
      <c r="O24" s="61">
        <v>0</v>
      </c>
      <c r="P24" s="18">
        <v>42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7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OAKCLIFF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48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300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2327730.66</v>
      </c>
      <c r="M8" s="72">
        <f>SUM(M11:M65536)</f>
        <v>808496.4173679999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40522.74</v>
      </c>
      <c r="M12" s="36">
        <v>17390.192472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27.529</v>
      </c>
      <c r="Z12" s="23">
        <v>1</v>
      </c>
      <c r="AA12" s="99">
        <v>1</v>
      </c>
      <c r="AB12" s="78">
        <v>1074</v>
      </c>
      <c r="AC12" s="78">
        <v>4976.192472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42951.54</v>
      </c>
      <c r="M13" s="36">
        <v>17752.449112000002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82</v>
      </c>
      <c r="W13" s="78">
        <v>29.178999999999995</v>
      </c>
      <c r="Z13" s="23">
        <v>1</v>
      </c>
      <c r="AA13" s="99">
        <v>1</v>
      </c>
      <c r="AB13" s="78">
        <v>1138</v>
      </c>
      <c r="AC13" s="78">
        <v>5274.449112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44253.78</v>
      </c>
      <c r="M14" s="36">
        <v>17947.364184</v>
      </c>
      <c r="P14" s="23" t="s">
        <v>74</v>
      </c>
      <c r="Q14" s="23" t="s">
        <v>75</v>
      </c>
      <c r="R14" s="23" t="s">
        <v>76</v>
      </c>
      <c r="S14" s="23" t="s">
        <v>83</v>
      </c>
      <c r="T14" s="23" t="s">
        <v>78</v>
      </c>
      <c r="U14" s="23" t="s">
        <v>79</v>
      </c>
      <c r="V14" s="23" t="s">
        <v>84</v>
      </c>
      <c r="W14" s="78">
        <v>30.063699999999997</v>
      </c>
      <c r="Z14" s="23">
        <v>1</v>
      </c>
      <c r="AA14" s="99">
        <v>1</v>
      </c>
      <c r="AB14" s="78">
        <v>1173</v>
      </c>
      <c r="AC14" s="78">
        <v>5434.364184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66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65856.57</v>
      </c>
      <c r="M15" s="36">
        <v>21172.186796</v>
      </c>
      <c r="P15" s="23" t="s">
        <v>74</v>
      </c>
      <c r="Q15" s="23" t="s">
        <v>75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85</v>
      </c>
      <c r="W15" s="78">
        <v>44.7395</v>
      </c>
      <c r="Z15" s="23">
        <v>1</v>
      </c>
      <c r="AA15" s="99">
        <v>1</v>
      </c>
      <c r="AB15" s="78">
        <v>1745</v>
      </c>
      <c r="AC15" s="78">
        <v>8087.186796000001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66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73399.38</v>
      </c>
      <c r="M16" s="36">
        <v>10958.443864</v>
      </c>
      <c r="P16" s="23" t="s">
        <v>74</v>
      </c>
      <c r="Q16" s="23" t="s">
        <v>75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86</v>
      </c>
      <c r="W16" s="78">
        <v>49.8637</v>
      </c>
      <c r="Z16" s="23">
        <v>1</v>
      </c>
      <c r="AA16" s="99">
        <v>1</v>
      </c>
      <c r="AB16" s="78">
        <v>1945</v>
      </c>
      <c r="AC16" s="78">
        <v>9013.443864</v>
      </c>
      <c r="AD16" s="78">
        <v>0</v>
      </c>
      <c r="AE16" s="78">
        <v>0</v>
      </c>
    </row>
    <row r="17" spans="1:31" ht="12.75">
      <c r="A17" s="23">
        <v>110</v>
      </c>
      <c r="B17" s="23">
        <v>1000</v>
      </c>
      <c r="C17" s="30" t="s">
        <v>87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88</v>
      </c>
      <c r="K17" s="35">
        <v>1</v>
      </c>
      <c r="L17" s="36">
        <v>40522.74</v>
      </c>
      <c r="M17" s="36">
        <v>17390.192472</v>
      </c>
      <c r="P17" s="23" t="s">
        <v>89</v>
      </c>
      <c r="Q17" s="23" t="s">
        <v>90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81</v>
      </c>
      <c r="W17" s="78">
        <v>27.529</v>
      </c>
      <c r="Z17" s="23">
        <v>1</v>
      </c>
      <c r="AA17" s="99">
        <v>1</v>
      </c>
      <c r="AB17" s="78">
        <v>1074</v>
      </c>
      <c r="AC17" s="78">
        <v>4976.192472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91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88</v>
      </c>
      <c r="K18" s="35">
        <v>1</v>
      </c>
      <c r="L18" s="36">
        <v>40813.57</v>
      </c>
      <c r="M18" s="36">
        <v>17433.906396</v>
      </c>
      <c r="P18" s="23" t="s">
        <v>92</v>
      </c>
      <c r="Q18" s="23" t="s">
        <v>93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94</v>
      </c>
      <c r="W18" s="78">
        <v>27.726600000000005</v>
      </c>
      <c r="Z18" s="23">
        <v>1</v>
      </c>
      <c r="AA18" s="99">
        <v>1</v>
      </c>
      <c r="AB18" s="78">
        <v>1082</v>
      </c>
      <c r="AC18" s="78">
        <v>5011.906396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87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88</v>
      </c>
      <c r="K19" s="35">
        <v>1</v>
      </c>
      <c r="L19" s="36">
        <v>45590.45</v>
      </c>
      <c r="M19" s="36">
        <v>18146.50726</v>
      </c>
      <c r="P19" s="23" t="s">
        <v>89</v>
      </c>
      <c r="Q19" s="23" t="s">
        <v>90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95</v>
      </c>
      <c r="W19" s="78">
        <v>30.9718</v>
      </c>
      <c r="Z19" s="23">
        <v>1</v>
      </c>
      <c r="AA19" s="99">
        <v>1</v>
      </c>
      <c r="AB19" s="78">
        <v>1208</v>
      </c>
      <c r="AC19" s="78">
        <v>5598.50726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91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88</v>
      </c>
      <c r="K20" s="35">
        <v>1</v>
      </c>
      <c r="L20" s="36">
        <v>42951.54</v>
      </c>
      <c r="M20" s="36">
        <v>17752.449112000002</v>
      </c>
      <c r="P20" s="23" t="s">
        <v>92</v>
      </c>
      <c r="Q20" s="23" t="s">
        <v>93</v>
      </c>
      <c r="R20" s="23" t="s">
        <v>76</v>
      </c>
      <c r="S20" s="23" t="s">
        <v>83</v>
      </c>
      <c r="T20" s="23" t="s">
        <v>78</v>
      </c>
      <c r="U20" s="23" t="s">
        <v>79</v>
      </c>
      <c r="V20" s="23" t="s">
        <v>96</v>
      </c>
      <c r="W20" s="78">
        <v>29.178999999999995</v>
      </c>
      <c r="Z20" s="23">
        <v>1</v>
      </c>
      <c r="AA20" s="99">
        <v>1</v>
      </c>
      <c r="AB20" s="78">
        <v>1138</v>
      </c>
      <c r="AC20" s="78">
        <v>5274.449112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91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88</v>
      </c>
      <c r="K21" s="35">
        <v>1</v>
      </c>
      <c r="L21" s="36">
        <v>42951.54</v>
      </c>
      <c r="M21" s="36">
        <v>17752.449112000002</v>
      </c>
      <c r="P21" s="23" t="s">
        <v>92</v>
      </c>
      <c r="Q21" s="23" t="s">
        <v>93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96</v>
      </c>
      <c r="W21" s="78">
        <v>29.178999999999995</v>
      </c>
      <c r="Z21" s="23">
        <v>1</v>
      </c>
      <c r="AA21" s="99">
        <v>1</v>
      </c>
      <c r="AB21" s="78">
        <v>1138</v>
      </c>
      <c r="AC21" s="78">
        <v>5274.449112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97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88</v>
      </c>
      <c r="K22" s="35">
        <v>1</v>
      </c>
      <c r="L22" s="36">
        <v>42951.54</v>
      </c>
      <c r="M22" s="36">
        <v>17752.449112000002</v>
      </c>
      <c r="P22" s="23" t="s">
        <v>98</v>
      </c>
      <c r="Q22" s="23" t="s">
        <v>99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96</v>
      </c>
      <c r="W22" s="78">
        <v>29.178999999999995</v>
      </c>
      <c r="Z22" s="23">
        <v>1</v>
      </c>
      <c r="AA22" s="99">
        <v>1</v>
      </c>
      <c r="AB22" s="78">
        <v>1138</v>
      </c>
      <c r="AC22" s="78">
        <v>5274.449112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87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88</v>
      </c>
      <c r="K23" s="35">
        <v>1</v>
      </c>
      <c r="L23" s="36">
        <v>42951.54</v>
      </c>
      <c r="M23" s="36">
        <v>17752.449112000002</v>
      </c>
      <c r="P23" s="23" t="s">
        <v>89</v>
      </c>
      <c r="Q23" s="23" t="s">
        <v>90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82</v>
      </c>
      <c r="W23" s="78">
        <v>29.178999999999995</v>
      </c>
      <c r="Z23" s="23">
        <v>1</v>
      </c>
      <c r="AA23" s="99">
        <v>1</v>
      </c>
      <c r="AB23" s="78">
        <v>1138</v>
      </c>
      <c r="AC23" s="78">
        <v>5274.449112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97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88</v>
      </c>
      <c r="K24" s="35">
        <v>1</v>
      </c>
      <c r="L24" s="36">
        <v>42951.54</v>
      </c>
      <c r="M24" s="36">
        <v>6412.449112</v>
      </c>
      <c r="P24" s="23" t="s">
        <v>98</v>
      </c>
      <c r="Q24" s="23" t="s">
        <v>99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82</v>
      </c>
      <c r="W24" s="78">
        <v>29.178999999999995</v>
      </c>
      <c r="Z24" s="23">
        <v>1</v>
      </c>
      <c r="AA24" s="99">
        <v>1</v>
      </c>
      <c r="AB24" s="78">
        <v>1138</v>
      </c>
      <c r="AC24" s="78">
        <v>5274.449112</v>
      </c>
      <c r="AD24" s="78">
        <v>0</v>
      </c>
      <c r="AE24" s="78">
        <v>0</v>
      </c>
    </row>
    <row r="25" spans="1:31" ht="12.75">
      <c r="A25" s="23">
        <v>110</v>
      </c>
      <c r="B25" s="23">
        <v>1000</v>
      </c>
      <c r="C25" s="30" t="s">
        <v>91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88</v>
      </c>
      <c r="K25" s="35">
        <v>1</v>
      </c>
      <c r="L25" s="36">
        <v>48413.37</v>
      </c>
      <c r="M25" s="36">
        <v>18568.161836</v>
      </c>
      <c r="P25" s="23" t="s">
        <v>92</v>
      </c>
      <c r="Q25" s="23" t="s">
        <v>93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100</v>
      </c>
      <c r="W25" s="78">
        <v>32.8895</v>
      </c>
      <c r="Z25" s="23">
        <v>1</v>
      </c>
      <c r="AA25" s="99">
        <v>1</v>
      </c>
      <c r="AB25" s="78">
        <v>1283</v>
      </c>
      <c r="AC25" s="78">
        <v>5945.161836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97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88</v>
      </c>
      <c r="K26" s="35">
        <v>1</v>
      </c>
      <c r="L26" s="36">
        <v>51377.55</v>
      </c>
      <c r="M26" s="36">
        <v>7671.163140000001</v>
      </c>
      <c r="P26" s="23" t="s">
        <v>98</v>
      </c>
      <c r="Q26" s="23" t="s">
        <v>99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101</v>
      </c>
      <c r="W26" s="78">
        <v>34.9032</v>
      </c>
      <c r="Z26" s="23">
        <v>1</v>
      </c>
      <c r="AA26" s="99">
        <v>1</v>
      </c>
      <c r="AB26" s="78">
        <v>1362</v>
      </c>
      <c r="AC26" s="78">
        <v>6309.163140000001</v>
      </c>
      <c r="AD26" s="78">
        <v>0</v>
      </c>
      <c r="AE26" s="78">
        <v>0</v>
      </c>
    </row>
    <row r="27" spans="1:31" ht="12.75">
      <c r="A27" s="23">
        <v>110</v>
      </c>
      <c r="B27" s="23">
        <v>1000</v>
      </c>
      <c r="C27" s="30" t="s">
        <v>97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88</v>
      </c>
      <c r="K27" s="35">
        <v>1</v>
      </c>
      <c r="L27" s="36">
        <v>51377.55</v>
      </c>
      <c r="M27" s="36">
        <v>19011.16314</v>
      </c>
      <c r="P27" s="23" t="s">
        <v>98</v>
      </c>
      <c r="Q27" s="23" t="s">
        <v>99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101</v>
      </c>
      <c r="W27" s="78">
        <v>34.9032</v>
      </c>
      <c r="Z27" s="23">
        <v>1</v>
      </c>
      <c r="AA27" s="99">
        <v>1</v>
      </c>
      <c r="AB27" s="78">
        <v>1362</v>
      </c>
      <c r="AC27" s="78">
        <v>6309.163140000001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97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88</v>
      </c>
      <c r="K28" s="35">
        <v>1</v>
      </c>
      <c r="L28" s="36">
        <v>63323.3</v>
      </c>
      <c r="M28" s="36">
        <v>20794.10124</v>
      </c>
      <c r="P28" s="23" t="s">
        <v>98</v>
      </c>
      <c r="Q28" s="23" t="s">
        <v>99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102</v>
      </c>
      <c r="W28" s="78">
        <v>43.0185</v>
      </c>
      <c r="Z28" s="23">
        <v>1</v>
      </c>
      <c r="AA28" s="99">
        <v>1</v>
      </c>
      <c r="AB28" s="78">
        <v>1678</v>
      </c>
      <c r="AC28" s="78">
        <v>7776.101240000001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103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104</v>
      </c>
      <c r="K29" s="35">
        <v>1</v>
      </c>
      <c r="L29" s="36">
        <v>54537.6</v>
      </c>
      <c r="M29" s="36">
        <v>19482.21728</v>
      </c>
      <c r="P29" s="23" t="s">
        <v>105</v>
      </c>
      <c r="Q29" s="23" t="s">
        <v>106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107</v>
      </c>
      <c r="W29" s="78">
        <v>37.05</v>
      </c>
      <c r="Z29" s="23">
        <v>1</v>
      </c>
      <c r="AA29" s="99">
        <v>1</v>
      </c>
      <c r="AB29" s="78">
        <v>1445</v>
      </c>
      <c r="AC29" s="78">
        <v>6697.21728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108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104</v>
      </c>
      <c r="K30" s="35">
        <v>1</v>
      </c>
      <c r="L30" s="36">
        <v>43242.37</v>
      </c>
      <c r="M30" s="36">
        <v>17796.163036</v>
      </c>
      <c r="P30" s="23" t="s">
        <v>109</v>
      </c>
      <c r="Q30" s="23" t="s">
        <v>110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111</v>
      </c>
      <c r="W30" s="78">
        <v>29.3766</v>
      </c>
      <c r="Z30" s="23">
        <v>1</v>
      </c>
      <c r="AA30" s="99">
        <v>1</v>
      </c>
      <c r="AB30" s="78">
        <v>1146</v>
      </c>
      <c r="AC30" s="78">
        <v>5310.163036000001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103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104</v>
      </c>
      <c r="K31" s="35">
        <v>1</v>
      </c>
      <c r="L31" s="36">
        <v>43242.37</v>
      </c>
      <c r="M31" s="36">
        <v>17796.163036</v>
      </c>
      <c r="P31" s="23" t="s">
        <v>105</v>
      </c>
      <c r="Q31" s="23" t="s">
        <v>106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111</v>
      </c>
      <c r="W31" s="78">
        <v>29.3766</v>
      </c>
      <c r="Z31" s="23">
        <v>1</v>
      </c>
      <c r="AA31" s="99">
        <v>1</v>
      </c>
      <c r="AB31" s="78">
        <v>1146</v>
      </c>
      <c r="AC31" s="78">
        <v>5310.163036000001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103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104</v>
      </c>
      <c r="K32" s="35">
        <v>1</v>
      </c>
      <c r="L32" s="36">
        <v>52935.02</v>
      </c>
      <c r="M32" s="36">
        <v>19243.420456</v>
      </c>
      <c r="P32" s="23" t="s">
        <v>105</v>
      </c>
      <c r="Q32" s="23" t="s">
        <v>106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112</v>
      </c>
      <c r="W32" s="78">
        <v>35.9613</v>
      </c>
      <c r="Z32" s="23">
        <v>1</v>
      </c>
      <c r="AA32" s="99">
        <v>1</v>
      </c>
      <c r="AB32" s="78">
        <v>1403</v>
      </c>
      <c r="AC32" s="78">
        <v>6500.420456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108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104</v>
      </c>
      <c r="K33" s="35">
        <v>1</v>
      </c>
      <c r="L33" s="36">
        <v>46984.1</v>
      </c>
      <c r="M33" s="36">
        <v>18354.64748</v>
      </c>
      <c r="P33" s="23" t="s">
        <v>109</v>
      </c>
      <c r="Q33" s="23" t="s">
        <v>110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113</v>
      </c>
      <c r="W33" s="78">
        <v>31.918500000000005</v>
      </c>
      <c r="Z33" s="23">
        <v>1</v>
      </c>
      <c r="AA33" s="99">
        <v>1</v>
      </c>
      <c r="AB33" s="78">
        <v>1245</v>
      </c>
      <c r="AC33" s="78">
        <v>5769.6474800000005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108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104</v>
      </c>
      <c r="K34" s="35">
        <v>1</v>
      </c>
      <c r="L34" s="36">
        <v>56188.85</v>
      </c>
      <c r="M34" s="36">
        <v>19728.99078</v>
      </c>
      <c r="P34" s="23" t="s">
        <v>109</v>
      </c>
      <c r="Q34" s="23" t="s">
        <v>110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114</v>
      </c>
      <c r="W34" s="78">
        <v>38.1718</v>
      </c>
      <c r="Z34" s="23">
        <v>1</v>
      </c>
      <c r="AA34" s="99">
        <v>1</v>
      </c>
      <c r="AB34" s="78">
        <v>1489</v>
      </c>
      <c r="AC34" s="78">
        <v>6899.99078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115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116</v>
      </c>
      <c r="K35" s="35">
        <v>1</v>
      </c>
      <c r="L35" s="36">
        <v>46984.1</v>
      </c>
      <c r="M35" s="36">
        <v>18354.64748</v>
      </c>
      <c r="P35" s="23" t="s">
        <v>117</v>
      </c>
      <c r="Q35" s="23" t="s">
        <v>118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119</v>
      </c>
      <c r="W35" s="78">
        <v>31.918500000000005</v>
      </c>
      <c r="Z35" s="23">
        <v>1</v>
      </c>
      <c r="AA35" s="99">
        <v>1</v>
      </c>
      <c r="AB35" s="78">
        <v>1245</v>
      </c>
      <c r="AC35" s="78">
        <v>5769.6474800000005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120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116</v>
      </c>
      <c r="K36" s="35">
        <v>1</v>
      </c>
      <c r="L36" s="36">
        <v>54537.6</v>
      </c>
      <c r="M36" s="36">
        <v>19482.21728</v>
      </c>
      <c r="P36" s="23" t="s">
        <v>121</v>
      </c>
      <c r="Q36" s="23" t="s">
        <v>122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107</v>
      </c>
      <c r="W36" s="78">
        <v>37.05</v>
      </c>
      <c r="Z36" s="23">
        <v>1</v>
      </c>
      <c r="AA36" s="99">
        <v>1</v>
      </c>
      <c r="AB36" s="78">
        <v>1445</v>
      </c>
      <c r="AC36" s="78">
        <v>6697.21728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115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116</v>
      </c>
      <c r="K37" s="35">
        <v>1</v>
      </c>
      <c r="L37" s="36">
        <v>52935.02</v>
      </c>
      <c r="M37" s="36">
        <v>19243.420456</v>
      </c>
      <c r="P37" s="23" t="s">
        <v>117</v>
      </c>
      <c r="Q37" s="23" t="s">
        <v>118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112</v>
      </c>
      <c r="W37" s="78">
        <v>35.9613</v>
      </c>
      <c r="Z37" s="23">
        <v>1</v>
      </c>
      <c r="AA37" s="99">
        <v>1</v>
      </c>
      <c r="AB37" s="78">
        <v>1403</v>
      </c>
      <c r="AC37" s="78">
        <v>6500.420456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123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124</v>
      </c>
      <c r="K38" s="35">
        <v>1</v>
      </c>
      <c r="L38" s="36">
        <v>67112.52</v>
      </c>
      <c r="M38" s="36">
        <v>21359.417456000003</v>
      </c>
      <c r="P38" s="23" t="s">
        <v>125</v>
      </c>
      <c r="Q38" s="23" t="s">
        <v>126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127</v>
      </c>
      <c r="W38" s="78">
        <v>45.59270000000001</v>
      </c>
      <c r="Z38" s="23">
        <v>1</v>
      </c>
      <c r="AA38" s="99">
        <v>1</v>
      </c>
      <c r="AB38" s="78">
        <v>1778</v>
      </c>
      <c r="AC38" s="78">
        <v>8241.417456000001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128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129</v>
      </c>
      <c r="I39" s="31" t="s">
        <v>72</v>
      </c>
      <c r="J39" s="34" t="s">
        <v>130</v>
      </c>
      <c r="K39" s="35">
        <v>1</v>
      </c>
      <c r="L39" s="36">
        <v>45590.45</v>
      </c>
      <c r="M39" s="36">
        <v>18146.50726</v>
      </c>
      <c r="P39" s="23" t="s">
        <v>131</v>
      </c>
      <c r="Q39" s="23" t="s">
        <v>132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95</v>
      </c>
      <c r="W39" s="78">
        <v>30.9718</v>
      </c>
      <c r="Z39" s="23">
        <v>1</v>
      </c>
      <c r="AA39" s="99">
        <v>1</v>
      </c>
      <c r="AB39" s="78">
        <v>1208</v>
      </c>
      <c r="AC39" s="78">
        <v>5598.50726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128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129</v>
      </c>
      <c r="I40" s="31" t="s">
        <v>72</v>
      </c>
      <c r="J40" s="34" t="s">
        <v>130</v>
      </c>
      <c r="K40" s="35">
        <v>1</v>
      </c>
      <c r="L40" s="36">
        <v>59651.61</v>
      </c>
      <c r="M40" s="36">
        <v>20246.217708</v>
      </c>
      <c r="P40" s="23" t="s">
        <v>131</v>
      </c>
      <c r="Q40" s="23" t="s">
        <v>132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133</v>
      </c>
      <c r="W40" s="78">
        <v>40.5242</v>
      </c>
      <c r="Z40" s="23">
        <v>1</v>
      </c>
      <c r="AA40" s="99">
        <v>1</v>
      </c>
      <c r="AB40" s="78">
        <v>1581</v>
      </c>
      <c r="AC40" s="78">
        <v>7325.217708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128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129</v>
      </c>
      <c r="I41" s="31" t="s">
        <v>72</v>
      </c>
      <c r="J41" s="34" t="s">
        <v>130</v>
      </c>
      <c r="K41" s="35">
        <v>1</v>
      </c>
      <c r="L41" s="36">
        <v>67112.52</v>
      </c>
      <c r="M41" s="36">
        <v>21359.417456000003</v>
      </c>
      <c r="P41" s="23" t="s">
        <v>131</v>
      </c>
      <c r="Q41" s="23" t="s">
        <v>132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127</v>
      </c>
      <c r="W41" s="78">
        <v>45.59270000000001</v>
      </c>
      <c r="Z41" s="23">
        <v>1</v>
      </c>
      <c r="AA41" s="99">
        <v>1</v>
      </c>
      <c r="AB41" s="78">
        <v>1778</v>
      </c>
      <c r="AC41" s="78">
        <v>8241.417456000001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134</v>
      </c>
      <c r="D42" s="31" t="s">
        <v>67</v>
      </c>
      <c r="E42" s="32" t="s">
        <v>68</v>
      </c>
      <c r="F42" s="32" t="s">
        <v>135</v>
      </c>
      <c r="G42" s="32" t="s">
        <v>70</v>
      </c>
      <c r="H42" s="33" t="s">
        <v>71</v>
      </c>
      <c r="I42" s="31" t="s">
        <v>72</v>
      </c>
      <c r="J42" s="34" t="s">
        <v>136</v>
      </c>
      <c r="K42" s="35">
        <v>1</v>
      </c>
      <c r="L42" s="36">
        <v>41162.58</v>
      </c>
      <c r="M42" s="36">
        <v>17485.764824</v>
      </c>
      <c r="P42" s="23" t="s">
        <v>137</v>
      </c>
      <c r="Q42" s="23" t="s">
        <v>138</v>
      </c>
      <c r="R42" s="23" t="s">
        <v>76</v>
      </c>
      <c r="S42" s="23" t="s">
        <v>83</v>
      </c>
      <c r="T42" s="23" t="s">
        <v>78</v>
      </c>
      <c r="U42" s="23" t="s">
        <v>79</v>
      </c>
      <c r="V42" s="23" t="s">
        <v>139</v>
      </c>
      <c r="W42" s="78">
        <v>27.9637</v>
      </c>
      <c r="Z42" s="23">
        <v>1</v>
      </c>
      <c r="AA42" s="99">
        <v>1</v>
      </c>
      <c r="AB42" s="78">
        <v>1091</v>
      </c>
      <c r="AC42" s="78">
        <v>5054.764824000001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134</v>
      </c>
      <c r="D43" s="31" t="s">
        <v>67</v>
      </c>
      <c r="E43" s="32" t="s">
        <v>68</v>
      </c>
      <c r="F43" s="32" t="s">
        <v>135</v>
      </c>
      <c r="G43" s="32" t="s">
        <v>70</v>
      </c>
      <c r="H43" s="33" t="s">
        <v>71</v>
      </c>
      <c r="I43" s="31" t="s">
        <v>72</v>
      </c>
      <c r="J43" s="34" t="s">
        <v>136</v>
      </c>
      <c r="K43" s="35">
        <v>1</v>
      </c>
      <c r="L43" s="36">
        <v>49854.5</v>
      </c>
      <c r="M43" s="36">
        <v>18783.1326</v>
      </c>
      <c r="P43" s="23" t="s">
        <v>137</v>
      </c>
      <c r="Q43" s="23" t="s">
        <v>138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140</v>
      </c>
      <c r="W43" s="78">
        <v>33.8685</v>
      </c>
      <c r="Z43" s="23">
        <v>1</v>
      </c>
      <c r="AA43" s="99">
        <v>1</v>
      </c>
      <c r="AB43" s="78">
        <v>1321</v>
      </c>
      <c r="AC43" s="78">
        <v>6122.1326</v>
      </c>
      <c r="AD43" s="78">
        <v>11340</v>
      </c>
      <c r="AE43" s="78">
        <v>0</v>
      </c>
    </row>
    <row r="44" ht="12.75">
      <c r="A44" s="105" t="s">
        <v>142</v>
      </c>
    </row>
    <row r="45" spans="1:31" ht="12.75">
      <c r="A45" s="23">
        <v>118</v>
      </c>
      <c r="B45" s="23">
        <v>1000</v>
      </c>
      <c r="C45" s="30" t="s">
        <v>143</v>
      </c>
      <c r="D45" s="31" t="s">
        <v>67</v>
      </c>
      <c r="E45" s="32" t="s">
        <v>68</v>
      </c>
      <c r="F45" s="32" t="s">
        <v>69</v>
      </c>
      <c r="G45" s="32" t="s">
        <v>144</v>
      </c>
      <c r="H45" s="33" t="s">
        <v>71</v>
      </c>
      <c r="I45" s="31" t="s">
        <v>72</v>
      </c>
      <c r="J45" s="34" t="s">
        <v>73</v>
      </c>
      <c r="K45" s="35">
        <v>0.333</v>
      </c>
      <c r="L45" s="36">
        <v>13885.024409999998</v>
      </c>
      <c r="M45" s="36">
        <v>5849.300997548</v>
      </c>
      <c r="P45" s="23" t="s">
        <v>145</v>
      </c>
      <c r="Q45" s="23" t="s">
        <v>146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147</v>
      </c>
      <c r="W45" s="78">
        <v>28.3266</v>
      </c>
      <c r="Z45" s="23">
        <v>0.333</v>
      </c>
      <c r="AA45" s="99">
        <v>0.333</v>
      </c>
      <c r="AB45" s="78">
        <v>368</v>
      </c>
      <c r="AC45" s="78">
        <v>1705.080997548</v>
      </c>
      <c r="AD45" s="78">
        <v>3776.22</v>
      </c>
      <c r="AE45" s="78">
        <v>0</v>
      </c>
    </row>
    <row r="46" spans="1:31" ht="12.75">
      <c r="A46" s="23">
        <v>118</v>
      </c>
      <c r="B46" s="23">
        <v>1000</v>
      </c>
      <c r="C46" s="30" t="s">
        <v>148</v>
      </c>
      <c r="D46" s="31" t="s">
        <v>67</v>
      </c>
      <c r="E46" s="32" t="s">
        <v>68</v>
      </c>
      <c r="F46" s="32" t="s">
        <v>69</v>
      </c>
      <c r="G46" s="32" t="s">
        <v>144</v>
      </c>
      <c r="H46" s="33" t="s">
        <v>71</v>
      </c>
      <c r="I46" s="31" t="s">
        <v>72</v>
      </c>
      <c r="J46" s="34" t="s">
        <v>73</v>
      </c>
      <c r="K46" s="35">
        <v>0.333</v>
      </c>
      <c r="L46" s="36">
        <v>18521.14365</v>
      </c>
      <c r="M46" s="36">
        <v>6541.61644022</v>
      </c>
      <c r="P46" s="23" t="s">
        <v>149</v>
      </c>
      <c r="Q46" s="23" t="s">
        <v>150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151</v>
      </c>
      <c r="W46" s="78">
        <v>37.7847</v>
      </c>
      <c r="Z46" s="23">
        <v>0.333</v>
      </c>
      <c r="AA46" s="99">
        <v>0.333</v>
      </c>
      <c r="AB46" s="78">
        <v>491</v>
      </c>
      <c r="AC46" s="78">
        <v>2274.3964402200004</v>
      </c>
      <c r="AD46" s="78">
        <v>3776.22</v>
      </c>
      <c r="AE46" s="78">
        <v>0</v>
      </c>
    </row>
    <row r="47" spans="1:31" ht="12.75">
      <c r="A47" s="23">
        <v>118</v>
      </c>
      <c r="B47" s="23">
        <v>1000</v>
      </c>
      <c r="C47" s="30" t="s">
        <v>152</v>
      </c>
      <c r="D47" s="31" t="s">
        <v>67</v>
      </c>
      <c r="E47" s="32" t="s">
        <v>68</v>
      </c>
      <c r="F47" s="32" t="s">
        <v>69</v>
      </c>
      <c r="G47" s="32" t="s">
        <v>144</v>
      </c>
      <c r="H47" s="33" t="s">
        <v>71</v>
      </c>
      <c r="I47" s="31" t="s">
        <v>72</v>
      </c>
      <c r="J47" s="34" t="s">
        <v>73</v>
      </c>
      <c r="K47" s="35">
        <v>0.333</v>
      </c>
      <c r="L47" s="36">
        <v>14302.862820000002</v>
      </c>
      <c r="M47" s="36">
        <v>5911.611554296</v>
      </c>
      <c r="P47" s="23" t="s">
        <v>153</v>
      </c>
      <c r="Q47" s="23" t="s">
        <v>154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96</v>
      </c>
      <c r="W47" s="78">
        <v>29.178999999999995</v>
      </c>
      <c r="Z47" s="23">
        <v>0.333</v>
      </c>
      <c r="AA47" s="99">
        <v>0.333</v>
      </c>
      <c r="AB47" s="78">
        <v>379</v>
      </c>
      <c r="AC47" s="78">
        <v>1756.3915542960003</v>
      </c>
      <c r="AD47" s="78">
        <v>3776.22</v>
      </c>
      <c r="AE47" s="78">
        <v>0</v>
      </c>
    </row>
    <row r="48" spans="1:31" ht="12.75">
      <c r="A48" s="23">
        <v>118</v>
      </c>
      <c r="B48" s="23">
        <v>1000</v>
      </c>
      <c r="C48" s="30" t="s">
        <v>155</v>
      </c>
      <c r="D48" s="31" t="s">
        <v>67</v>
      </c>
      <c r="E48" s="32" t="s">
        <v>68</v>
      </c>
      <c r="F48" s="32" t="s">
        <v>69</v>
      </c>
      <c r="G48" s="32" t="s">
        <v>144</v>
      </c>
      <c r="H48" s="33" t="s">
        <v>71</v>
      </c>
      <c r="I48" s="31" t="s">
        <v>72</v>
      </c>
      <c r="J48" s="34" t="s">
        <v>73</v>
      </c>
      <c r="K48" s="35">
        <v>0.333</v>
      </c>
      <c r="L48" s="36">
        <v>16121.652210000004</v>
      </c>
      <c r="M48" s="36">
        <v>6182.958891388</v>
      </c>
      <c r="P48" s="23" t="s">
        <v>156</v>
      </c>
      <c r="Q48" s="23" t="s">
        <v>157</v>
      </c>
      <c r="R48" s="23" t="s">
        <v>76</v>
      </c>
      <c r="S48" s="23" t="s">
        <v>83</v>
      </c>
      <c r="T48" s="23" t="s">
        <v>78</v>
      </c>
      <c r="U48" s="23" t="s">
        <v>79</v>
      </c>
      <c r="V48" s="23" t="s">
        <v>100</v>
      </c>
      <c r="W48" s="78">
        <v>32.8895</v>
      </c>
      <c r="Z48" s="23">
        <v>0.333</v>
      </c>
      <c r="AA48" s="99">
        <v>0.333</v>
      </c>
      <c r="AB48" s="78">
        <v>427</v>
      </c>
      <c r="AC48" s="78">
        <v>1979.7388913880006</v>
      </c>
      <c r="AD48" s="78">
        <v>3776.22</v>
      </c>
      <c r="AE48" s="78">
        <v>0</v>
      </c>
    </row>
    <row r="49" spans="1:31" ht="12.75">
      <c r="A49" s="23">
        <v>118</v>
      </c>
      <c r="B49" s="23">
        <v>1000</v>
      </c>
      <c r="C49" s="30" t="s">
        <v>143</v>
      </c>
      <c r="D49" s="31" t="s">
        <v>67</v>
      </c>
      <c r="E49" s="32" t="s">
        <v>68</v>
      </c>
      <c r="F49" s="32" t="s">
        <v>69</v>
      </c>
      <c r="G49" s="32" t="s">
        <v>144</v>
      </c>
      <c r="H49" s="33" t="s">
        <v>71</v>
      </c>
      <c r="I49" s="31" t="s">
        <v>72</v>
      </c>
      <c r="J49" s="34" t="s">
        <v>88</v>
      </c>
      <c r="K49" s="35">
        <v>0.333</v>
      </c>
      <c r="L49" s="36">
        <v>13885.024409999998</v>
      </c>
      <c r="M49" s="36">
        <v>5849.300997548</v>
      </c>
      <c r="P49" s="23" t="s">
        <v>145</v>
      </c>
      <c r="Q49" s="23" t="s">
        <v>146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147</v>
      </c>
      <c r="W49" s="78">
        <v>28.3266</v>
      </c>
      <c r="Z49" s="23">
        <v>0.333</v>
      </c>
      <c r="AA49" s="99">
        <v>0.333</v>
      </c>
      <c r="AB49" s="78">
        <v>368</v>
      </c>
      <c r="AC49" s="78">
        <v>1705.080997548</v>
      </c>
      <c r="AD49" s="78">
        <v>3776.22</v>
      </c>
      <c r="AE49" s="78">
        <v>0</v>
      </c>
    </row>
    <row r="50" spans="1:31" ht="12.75">
      <c r="A50" s="23">
        <v>118</v>
      </c>
      <c r="B50" s="23">
        <v>1000</v>
      </c>
      <c r="C50" s="30" t="s">
        <v>148</v>
      </c>
      <c r="D50" s="31" t="s">
        <v>67</v>
      </c>
      <c r="E50" s="32" t="s">
        <v>68</v>
      </c>
      <c r="F50" s="32" t="s">
        <v>69</v>
      </c>
      <c r="G50" s="32" t="s">
        <v>144</v>
      </c>
      <c r="H50" s="33" t="s">
        <v>71</v>
      </c>
      <c r="I50" s="31" t="s">
        <v>72</v>
      </c>
      <c r="J50" s="34" t="s">
        <v>88</v>
      </c>
      <c r="K50" s="35">
        <v>0.333</v>
      </c>
      <c r="L50" s="36">
        <v>18521.14365</v>
      </c>
      <c r="M50" s="36">
        <v>6541.61644022</v>
      </c>
      <c r="P50" s="23" t="s">
        <v>149</v>
      </c>
      <c r="Q50" s="23" t="s">
        <v>150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151</v>
      </c>
      <c r="W50" s="78">
        <v>37.7847</v>
      </c>
      <c r="Z50" s="23">
        <v>0.333</v>
      </c>
      <c r="AA50" s="99">
        <v>0.333</v>
      </c>
      <c r="AB50" s="78">
        <v>491</v>
      </c>
      <c r="AC50" s="78">
        <v>2274.3964402200004</v>
      </c>
      <c r="AD50" s="78">
        <v>3776.22</v>
      </c>
      <c r="AE50" s="78">
        <v>0</v>
      </c>
    </row>
    <row r="51" spans="1:31" ht="12.75">
      <c r="A51" s="23">
        <v>118</v>
      </c>
      <c r="B51" s="23">
        <v>1000</v>
      </c>
      <c r="C51" s="30" t="s">
        <v>152</v>
      </c>
      <c r="D51" s="31" t="s">
        <v>67</v>
      </c>
      <c r="E51" s="32" t="s">
        <v>68</v>
      </c>
      <c r="F51" s="32" t="s">
        <v>69</v>
      </c>
      <c r="G51" s="32" t="s">
        <v>144</v>
      </c>
      <c r="H51" s="33" t="s">
        <v>71</v>
      </c>
      <c r="I51" s="31" t="s">
        <v>72</v>
      </c>
      <c r="J51" s="34" t="s">
        <v>88</v>
      </c>
      <c r="K51" s="35">
        <v>0.333</v>
      </c>
      <c r="L51" s="36">
        <v>14302.862820000002</v>
      </c>
      <c r="M51" s="36">
        <v>5911.611554296</v>
      </c>
      <c r="P51" s="23" t="s">
        <v>153</v>
      </c>
      <c r="Q51" s="23" t="s">
        <v>154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96</v>
      </c>
      <c r="W51" s="78">
        <v>29.178999999999995</v>
      </c>
      <c r="Z51" s="23">
        <v>0.333</v>
      </c>
      <c r="AA51" s="99">
        <v>0.333</v>
      </c>
      <c r="AB51" s="78">
        <v>379</v>
      </c>
      <c r="AC51" s="78">
        <v>1756.3915542960003</v>
      </c>
      <c r="AD51" s="78">
        <v>3776.22</v>
      </c>
      <c r="AE51" s="78">
        <v>0</v>
      </c>
    </row>
    <row r="52" spans="1:31" ht="12.75">
      <c r="A52" s="23">
        <v>118</v>
      </c>
      <c r="B52" s="23">
        <v>1000</v>
      </c>
      <c r="C52" s="30" t="s">
        <v>155</v>
      </c>
      <c r="D52" s="31" t="s">
        <v>67</v>
      </c>
      <c r="E52" s="32" t="s">
        <v>68</v>
      </c>
      <c r="F52" s="32" t="s">
        <v>69</v>
      </c>
      <c r="G52" s="32" t="s">
        <v>144</v>
      </c>
      <c r="H52" s="33" t="s">
        <v>71</v>
      </c>
      <c r="I52" s="31" t="s">
        <v>72</v>
      </c>
      <c r="J52" s="34" t="s">
        <v>88</v>
      </c>
      <c r="K52" s="35">
        <v>0.333</v>
      </c>
      <c r="L52" s="36">
        <v>16121.652210000004</v>
      </c>
      <c r="M52" s="36">
        <v>6182.958891388</v>
      </c>
      <c r="P52" s="23" t="s">
        <v>156</v>
      </c>
      <c r="Q52" s="23" t="s">
        <v>157</v>
      </c>
      <c r="R52" s="23" t="s">
        <v>76</v>
      </c>
      <c r="S52" s="23" t="s">
        <v>83</v>
      </c>
      <c r="T52" s="23" t="s">
        <v>78</v>
      </c>
      <c r="U52" s="23" t="s">
        <v>79</v>
      </c>
      <c r="V52" s="23" t="s">
        <v>100</v>
      </c>
      <c r="W52" s="78">
        <v>32.8895</v>
      </c>
      <c r="Z52" s="23">
        <v>0.333</v>
      </c>
      <c r="AA52" s="99">
        <v>0.333</v>
      </c>
      <c r="AB52" s="78">
        <v>427</v>
      </c>
      <c r="AC52" s="78">
        <v>1979.7388913880006</v>
      </c>
      <c r="AD52" s="78">
        <v>3776.22</v>
      </c>
      <c r="AE52" s="78">
        <v>0</v>
      </c>
    </row>
    <row r="53" spans="1:31" ht="12.75">
      <c r="A53" s="23">
        <v>118</v>
      </c>
      <c r="B53" s="23">
        <v>1000</v>
      </c>
      <c r="C53" s="30" t="s">
        <v>143</v>
      </c>
      <c r="D53" s="31" t="s">
        <v>67</v>
      </c>
      <c r="E53" s="32" t="s">
        <v>68</v>
      </c>
      <c r="F53" s="32" t="s">
        <v>69</v>
      </c>
      <c r="G53" s="32" t="s">
        <v>144</v>
      </c>
      <c r="H53" s="33" t="s">
        <v>71</v>
      </c>
      <c r="I53" s="31" t="s">
        <v>72</v>
      </c>
      <c r="J53" s="34" t="s">
        <v>104</v>
      </c>
      <c r="K53" s="35">
        <v>0.33399999999999996</v>
      </c>
      <c r="L53" s="36">
        <v>13926.721179999999</v>
      </c>
      <c r="M53" s="36">
        <v>5866.761360904</v>
      </c>
      <c r="P53" s="23" t="s">
        <v>145</v>
      </c>
      <c r="Q53" s="23" t="s">
        <v>146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147</v>
      </c>
      <c r="W53" s="78">
        <v>28.3266</v>
      </c>
      <c r="Z53" s="23">
        <v>0.33399999999999996</v>
      </c>
      <c r="AA53" s="99">
        <v>0.33399999999999996</v>
      </c>
      <c r="AB53" s="78">
        <v>369</v>
      </c>
      <c r="AC53" s="78">
        <v>1710.201360904</v>
      </c>
      <c r="AD53" s="78">
        <v>3787.56</v>
      </c>
      <c r="AE53" s="78">
        <v>0</v>
      </c>
    </row>
    <row r="54" spans="1:31" ht="12.75">
      <c r="A54" s="23">
        <v>118</v>
      </c>
      <c r="B54" s="23">
        <v>1000</v>
      </c>
      <c r="C54" s="30" t="s">
        <v>148</v>
      </c>
      <c r="D54" s="31" t="s">
        <v>67</v>
      </c>
      <c r="E54" s="32" t="s">
        <v>68</v>
      </c>
      <c r="F54" s="32" t="s">
        <v>69</v>
      </c>
      <c r="G54" s="32" t="s">
        <v>144</v>
      </c>
      <c r="H54" s="33" t="s">
        <v>71</v>
      </c>
      <c r="I54" s="31" t="s">
        <v>72</v>
      </c>
      <c r="J54" s="34" t="s">
        <v>104</v>
      </c>
      <c r="K54" s="35">
        <v>0.33399999999999996</v>
      </c>
      <c r="L54" s="36">
        <v>18576.7627</v>
      </c>
      <c r="M54" s="36">
        <v>6560.78645956</v>
      </c>
      <c r="P54" s="23" t="s">
        <v>149</v>
      </c>
      <c r="Q54" s="23" t="s">
        <v>150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151</v>
      </c>
      <c r="W54" s="78">
        <v>37.7847</v>
      </c>
      <c r="Z54" s="23">
        <v>0.33399999999999996</v>
      </c>
      <c r="AA54" s="99">
        <v>0.33399999999999996</v>
      </c>
      <c r="AB54" s="78">
        <v>492</v>
      </c>
      <c r="AC54" s="78">
        <v>2281.22645956</v>
      </c>
      <c r="AD54" s="78">
        <v>3787.56</v>
      </c>
      <c r="AE54" s="78">
        <v>0</v>
      </c>
    </row>
    <row r="55" spans="1:31" ht="12.75">
      <c r="A55" s="23">
        <v>118</v>
      </c>
      <c r="B55" s="23">
        <v>1000</v>
      </c>
      <c r="C55" s="30" t="s">
        <v>152</v>
      </c>
      <c r="D55" s="31" t="s">
        <v>67</v>
      </c>
      <c r="E55" s="32" t="s">
        <v>68</v>
      </c>
      <c r="F55" s="32" t="s">
        <v>69</v>
      </c>
      <c r="G55" s="32" t="s">
        <v>144</v>
      </c>
      <c r="H55" s="33" t="s">
        <v>71</v>
      </c>
      <c r="I55" s="31" t="s">
        <v>72</v>
      </c>
      <c r="J55" s="34" t="s">
        <v>104</v>
      </c>
      <c r="K55" s="35">
        <v>0.33399999999999996</v>
      </c>
      <c r="L55" s="36">
        <v>14345.81436</v>
      </c>
      <c r="M55" s="36">
        <v>5929.226003408</v>
      </c>
      <c r="P55" s="23" t="s">
        <v>153</v>
      </c>
      <c r="Q55" s="23" t="s">
        <v>154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96</v>
      </c>
      <c r="W55" s="78">
        <v>29.178999999999995</v>
      </c>
      <c r="Z55" s="23">
        <v>0.33399999999999996</v>
      </c>
      <c r="AA55" s="99">
        <v>0.33399999999999996</v>
      </c>
      <c r="AB55" s="78">
        <v>380</v>
      </c>
      <c r="AC55" s="78">
        <v>1761.666003408</v>
      </c>
      <c r="AD55" s="78">
        <v>3787.56</v>
      </c>
      <c r="AE55" s="78">
        <v>0</v>
      </c>
    </row>
    <row r="56" spans="1:31" ht="12.75">
      <c r="A56" s="23">
        <v>118</v>
      </c>
      <c r="B56" s="23">
        <v>1000</v>
      </c>
      <c r="C56" s="30" t="s">
        <v>155</v>
      </c>
      <c r="D56" s="31" t="s">
        <v>67</v>
      </c>
      <c r="E56" s="32" t="s">
        <v>68</v>
      </c>
      <c r="F56" s="32" t="s">
        <v>69</v>
      </c>
      <c r="G56" s="32" t="s">
        <v>144</v>
      </c>
      <c r="H56" s="33" t="s">
        <v>71</v>
      </c>
      <c r="I56" s="31" t="s">
        <v>72</v>
      </c>
      <c r="J56" s="34" t="s">
        <v>104</v>
      </c>
      <c r="K56" s="35">
        <v>0.33399999999999996</v>
      </c>
      <c r="L56" s="36">
        <v>16170.06558</v>
      </c>
      <c r="M56" s="36">
        <v>6202.244053224</v>
      </c>
      <c r="P56" s="23" t="s">
        <v>156</v>
      </c>
      <c r="Q56" s="23" t="s">
        <v>157</v>
      </c>
      <c r="R56" s="23" t="s">
        <v>76</v>
      </c>
      <c r="S56" s="23" t="s">
        <v>83</v>
      </c>
      <c r="T56" s="23" t="s">
        <v>78</v>
      </c>
      <c r="U56" s="23" t="s">
        <v>79</v>
      </c>
      <c r="V56" s="23" t="s">
        <v>100</v>
      </c>
      <c r="W56" s="78">
        <v>32.8895</v>
      </c>
      <c r="Z56" s="23">
        <v>0.33399999999999996</v>
      </c>
      <c r="AA56" s="99">
        <v>0.33399999999999996</v>
      </c>
      <c r="AB56" s="78">
        <v>429</v>
      </c>
      <c r="AC56" s="78">
        <v>1985.684053224</v>
      </c>
      <c r="AD56" s="78">
        <v>3787.56</v>
      </c>
      <c r="AE56" s="78">
        <v>0</v>
      </c>
    </row>
    <row r="57" ht="12.75">
      <c r="A57" s="105" t="s">
        <v>159</v>
      </c>
    </row>
    <row r="58" spans="1:31" ht="12.75">
      <c r="A58" s="23">
        <v>130</v>
      </c>
      <c r="B58" s="23">
        <v>2400</v>
      </c>
      <c r="C58" s="30" t="s">
        <v>160</v>
      </c>
      <c r="D58" s="31" t="s">
        <v>67</v>
      </c>
      <c r="E58" s="32" t="s">
        <v>161</v>
      </c>
      <c r="F58" s="32" t="s">
        <v>69</v>
      </c>
      <c r="G58" s="32" t="s">
        <v>70</v>
      </c>
      <c r="H58" s="33" t="s">
        <v>71</v>
      </c>
      <c r="I58" s="31" t="s">
        <v>72</v>
      </c>
      <c r="J58" s="34" t="s">
        <v>162</v>
      </c>
      <c r="K58" s="35">
        <v>1</v>
      </c>
      <c r="L58" s="36">
        <v>97925.04</v>
      </c>
      <c r="M58" s="36">
        <v>25960.194912</v>
      </c>
      <c r="P58" s="23" t="s">
        <v>163</v>
      </c>
      <c r="Q58" s="23" t="s">
        <v>164</v>
      </c>
      <c r="R58" s="23" t="s">
        <v>76</v>
      </c>
      <c r="S58" s="23" t="s">
        <v>83</v>
      </c>
      <c r="T58" s="23" t="s">
        <v>165</v>
      </c>
      <c r="U58" s="23" t="s">
        <v>79</v>
      </c>
      <c r="V58" s="23" t="s">
        <v>166</v>
      </c>
      <c r="W58" s="78">
        <v>51.6482</v>
      </c>
      <c r="Z58" s="23">
        <v>1</v>
      </c>
      <c r="AA58" s="99">
        <v>1</v>
      </c>
      <c r="AB58" s="78">
        <v>2595</v>
      </c>
      <c r="AC58" s="78">
        <v>12025.194911999999</v>
      </c>
      <c r="AD58" s="78">
        <v>11340</v>
      </c>
      <c r="AE58" s="78">
        <v>0</v>
      </c>
    </row>
    <row r="59" ht="12.75">
      <c r="A59" s="105" t="s">
        <v>168</v>
      </c>
    </row>
    <row r="60" spans="1:31" ht="12.75">
      <c r="A60" s="23">
        <v>131</v>
      </c>
      <c r="B60" s="23">
        <v>2400</v>
      </c>
      <c r="C60" s="30" t="s">
        <v>169</v>
      </c>
      <c r="D60" s="31" t="s">
        <v>67</v>
      </c>
      <c r="E60" s="32" t="s">
        <v>161</v>
      </c>
      <c r="F60" s="32" t="s">
        <v>69</v>
      </c>
      <c r="G60" s="32" t="s">
        <v>170</v>
      </c>
      <c r="H60" s="33" t="s">
        <v>71</v>
      </c>
      <c r="I60" s="31" t="s">
        <v>72</v>
      </c>
      <c r="J60" s="34" t="s">
        <v>162</v>
      </c>
      <c r="K60" s="35">
        <v>1</v>
      </c>
      <c r="L60" s="36">
        <v>74426.16</v>
      </c>
      <c r="M60" s="36">
        <v>22451.532448</v>
      </c>
      <c r="P60" s="23" t="s">
        <v>171</v>
      </c>
      <c r="Q60" s="23" t="s">
        <v>172</v>
      </c>
      <c r="R60" s="23" t="s">
        <v>76</v>
      </c>
      <c r="S60" s="23" t="s">
        <v>83</v>
      </c>
      <c r="T60" s="23" t="s">
        <v>173</v>
      </c>
      <c r="U60" s="23" t="s">
        <v>79</v>
      </c>
      <c r="V60" s="23" t="s">
        <v>174</v>
      </c>
      <c r="W60" s="78">
        <v>47.955</v>
      </c>
      <c r="Z60" s="23">
        <v>1</v>
      </c>
      <c r="AA60" s="99">
        <v>1</v>
      </c>
      <c r="AB60" s="78">
        <v>1972</v>
      </c>
      <c r="AC60" s="78">
        <v>9139.532448000002</v>
      </c>
      <c r="AD60" s="78">
        <v>11340</v>
      </c>
      <c r="AE60" s="78">
        <v>0</v>
      </c>
    </row>
    <row r="61" ht="12.75">
      <c r="A61" s="105" t="s">
        <v>176</v>
      </c>
    </row>
    <row r="62" spans="1:31" ht="12.75">
      <c r="A62" s="23">
        <v>140</v>
      </c>
      <c r="B62" s="23">
        <v>1000</v>
      </c>
      <c r="C62" s="30" t="s">
        <v>177</v>
      </c>
      <c r="D62" s="31" t="s">
        <v>67</v>
      </c>
      <c r="E62" s="32" t="s">
        <v>68</v>
      </c>
      <c r="F62" s="32" t="s">
        <v>178</v>
      </c>
      <c r="G62" s="32" t="s">
        <v>170</v>
      </c>
      <c r="H62" s="33" t="s">
        <v>71</v>
      </c>
      <c r="I62" s="31" t="s">
        <v>72</v>
      </c>
      <c r="J62" s="34" t="s">
        <v>179</v>
      </c>
      <c r="K62" s="35">
        <v>1</v>
      </c>
      <c r="L62" s="36">
        <v>21908.17</v>
      </c>
      <c r="M62" s="36">
        <v>3271.323276</v>
      </c>
      <c r="P62" s="23" t="s">
        <v>180</v>
      </c>
      <c r="Q62" s="23" t="s">
        <v>181</v>
      </c>
      <c r="R62" s="23" t="s">
        <v>76</v>
      </c>
      <c r="S62" s="23" t="s">
        <v>77</v>
      </c>
      <c r="T62" s="23" t="s">
        <v>182</v>
      </c>
      <c r="U62" s="23" t="s">
        <v>79</v>
      </c>
      <c r="V62" s="23" t="s">
        <v>183</v>
      </c>
      <c r="W62" s="78">
        <v>14.9646</v>
      </c>
      <c r="Z62" s="23">
        <v>1</v>
      </c>
      <c r="AA62" s="99">
        <v>1</v>
      </c>
      <c r="AB62" s="78">
        <v>581</v>
      </c>
      <c r="AC62" s="78">
        <v>2690.323276</v>
      </c>
      <c r="AD62" s="78">
        <v>0</v>
      </c>
      <c r="AE62" s="78">
        <v>0</v>
      </c>
    </row>
    <row r="63" ht="12.75">
      <c r="A63" s="105" t="s">
        <v>185</v>
      </c>
    </row>
    <row r="64" spans="1:31" ht="12.75">
      <c r="A64" s="23">
        <v>142</v>
      </c>
      <c r="B64" s="23">
        <v>2400</v>
      </c>
      <c r="C64" s="30" t="s">
        <v>186</v>
      </c>
      <c r="D64" s="31" t="s">
        <v>67</v>
      </c>
      <c r="E64" s="32" t="s">
        <v>161</v>
      </c>
      <c r="F64" s="32" t="s">
        <v>187</v>
      </c>
      <c r="G64" s="32" t="s">
        <v>188</v>
      </c>
      <c r="H64" s="33" t="s">
        <v>71</v>
      </c>
      <c r="I64" s="31" t="s">
        <v>72</v>
      </c>
      <c r="J64" s="34" t="s">
        <v>162</v>
      </c>
      <c r="K64" s="35">
        <v>1</v>
      </c>
      <c r="L64" s="36">
        <v>19071.49</v>
      </c>
      <c r="M64" s="36">
        <v>10001.378972</v>
      </c>
      <c r="P64" s="23" t="s">
        <v>189</v>
      </c>
      <c r="Q64" s="23" t="s">
        <v>190</v>
      </c>
      <c r="R64" s="23" t="s">
        <v>76</v>
      </c>
      <c r="S64" s="23" t="s">
        <v>83</v>
      </c>
      <c r="T64" s="23" t="s">
        <v>191</v>
      </c>
      <c r="U64" s="23" t="s">
        <v>79</v>
      </c>
      <c r="V64" s="23" t="s">
        <v>192</v>
      </c>
      <c r="W64" s="78">
        <v>12.352</v>
      </c>
      <c r="Z64" s="23">
        <v>1</v>
      </c>
      <c r="AA64" s="99">
        <v>1</v>
      </c>
      <c r="AB64" s="78">
        <v>505</v>
      </c>
      <c r="AC64" s="78">
        <v>2341.9789720000003</v>
      </c>
      <c r="AD64" s="78">
        <v>0</v>
      </c>
      <c r="AE64" s="78">
        <v>7154.4</v>
      </c>
    </row>
    <row r="65" spans="1:31" ht="12.75">
      <c r="A65" s="23">
        <v>142</v>
      </c>
      <c r="B65" s="23">
        <v>2400</v>
      </c>
      <c r="C65" s="30" t="s">
        <v>193</v>
      </c>
      <c r="D65" s="31" t="s">
        <v>67</v>
      </c>
      <c r="E65" s="32" t="s">
        <v>161</v>
      </c>
      <c r="F65" s="32" t="s">
        <v>187</v>
      </c>
      <c r="G65" s="32" t="s">
        <v>188</v>
      </c>
      <c r="H65" s="33" t="s">
        <v>71</v>
      </c>
      <c r="I65" s="31" t="s">
        <v>72</v>
      </c>
      <c r="J65" s="34" t="s">
        <v>162</v>
      </c>
      <c r="K65" s="35">
        <v>1</v>
      </c>
      <c r="L65" s="36">
        <v>36596.85</v>
      </c>
      <c r="M65" s="36">
        <v>12618.49318</v>
      </c>
      <c r="P65" s="23" t="s">
        <v>194</v>
      </c>
      <c r="Q65" s="23" t="s">
        <v>195</v>
      </c>
      <c r="R65" s="23" t="s">
        <v>76</v>
      </c>
      <c r="S65" s="23" t="s">
        <v>83</v>
      </c>
      <c r="T65" s="23" t="s">
        <v>196</v>
      </c>
      <c r="U65" s="23" t="s">
        <v>79</v>
      </c>
      <c r="V65" s="23" t="s">
        <v>197</v>
      </c>
      <c r="W65" s="78">
        <v>19.3021</v>
      </c>
      <c r="Z65" s="23">
        <v>1</v>
      </c>
      <c r="AA65" s="99">
        <v>1</v>
      </c>
      <c r="AB65" s="78">
        <v>970</v>
      </c>
      <c r="AC65" s="78">
        <v>4494.09318</v>
      </c>
      <c r="AD65" s="78">
        <v>0</v>
      </c>
      <c r="AE65" s="78">
        <v>7154.4</v>
      </c>
    </row>
    <row r="66" spans="1:31" ht="12.75">
      <c r="A66" s="23">
        <v>142</v>
      </c>
      <c r="B66" s="23">
        <v>2400</v>
      </c>
      <c r="C66" s="30" t="s">
        <v>198</v>
      </c>
      <c r="D66" s="31" t="s">
        <v>67</v>
      </c>
      <c r="E66" s="32" t="s">
        <v>161</v>
      </c>
      <c r="F66" s="32" t="s">
        <v>187</v>
      </c>
      <c r="G66" s="32" t="s">
        <v>188</v>
      </c>
      <c r="H66" s="33" t="s">
        <v>71</v>
      </c>
      <c r="I66" s="31" t="s">
        <v>72</v>
      </c>
      <c r="J66" s="34" t="s">
        <v>162</v>
      </c>
      <c r="K66" s="35">
        <v>1</v>
      </c>
      <c r="L66" s="36">
        <v>29802.44</v>
      </c>
      <c r="M66" s="36">
        <v>4449.739632000001</v>
      </c>
      <c r="P66" s="23" t="s">
        <v>199</v>
      </c>
      <c r="Q66" s="23" t="s">
        <v>200</v>
      </c>
      <c r="R66" s="23" t="s">
        <v>76</v>
      </c>
      <c r="S66" s="23" t="s">
        <v>83</v>
      </c>
      <c r="T66" s="23" t="s">
        <v>191</v>
      </c>
      <c r="U66" s="23" t="s">
        <v>79</v>
      </c>
      <c r="V66" s="23" t="s">
        <v>197</v>
      </c>
      <c r="W66" s="78">
        <v>19.3021</v>
      </c>
      <c r="Z66" s="23">
        <v>1</v>
      </c>
      <c r="AA66" s="99">
        <v>1</v>
      </c>
      <c r="AB66" s="78">
        <v>790</v>
      </c>
      <c r="AC66" s="78">
        <v>3659.7396320000003</v>
      </c>
      <c r="AD66" s="78">
        <v>0</v>
      </c>
      <c r="AE66" s="78">
        <v>0</v>
      </c>
    </row>
    <row r="67" ht="12.75">
      <c r="A67" s="105" t="s">
        <v>202</v>
      </c>
    </row>
    <row r="68" spans="1:31" ht="12.75">
      <c r="A68" s="23">
        <v>165</v>
      </c>
      <c r="B68" s="23">
        <v>2220</v>
      </c>
      <c r="C68" s="30" t="s">
        <v>203</v>
      </c>
      <c r="D68" s="31" t="s">
        <v>67</v>
      </c>
      <c r="E68" s="32" t="s">
        <v>204</v>
      </c>
      <c r="F68" s="32" t="s">
        <v>69</v>
      </c>
      <c r="G68" s="32" t="s">
        <v>70</v>
      </c>
      <c r="H68" s="33" t="s">
        <v>71</v>
      </c>
      <c r="I68" s="31" t="s">
        <v>72</v>
      </c>
      <c r="J68" s="34" t="s">
        <v>205</v>
      </c>
      <c r="K68" s="35">
        <v>1</v>
      </c>
      <c r="L68" s="36">
        <v>73399.38</v>
      </c>
      <c r="M68" s="36">
        <v>22298.443864</v>
      </c>
      <c r="P68" s="23" t="s">
        <v>206</v>
      </c>
      <c r="Q68" s="23" t="s">
        <v>207</v>
      </c>
      <c r="R68" s="23" t="s">
        <v>76</v>
      </c>
      <c r="S68" s="23" t="s">
        <v>77</v>
      </c>
      <c r="T68" s="23" t="s">
        <v>78</v>
      </c>
      <c r="U68" s="23" t="s">
        <v>79</v>
      </c>
      <c r="V68" s="23" t="s">
        <v>86</v>
      </c>
      <c r="W68" s="78">
        <v>49.8637</v>
      </c>
      <c r="Z68" s="23">
        <v>1</v>
      </c>
      <c r="AA68" s="99">
        <v>1</v>
      </c>
      <c r="AB68" s="78">
        <v>1945</v>
      </c>
      <c r="AC68" s="78">
        <v>9013.443864</v>
      </c>
      <c r="AD68" s="78">
        <v>11340</v>
      </c>
      <c r="AE68" s="78">
        <v>0</v>
      </c>
    </row>
    <row r="69" ht="12.75">
      <c r="A69" s="105" t="s">
        <v>209</v>
      </c>
    </row>
    <row r="70" spans="1:31" ht="12.75">
      <c r="A70" s="23">
        <v>172</v>
      </c>
      <c r="B70" s="23">
        <v>1000</v>
      </c>
      <c r="C70" s="30" t="s">
        <v>210</v>
      </c>
      <c r="D70" s="31" t="s">
        <v>67</v>
      </c>
      <c r="E70" s="32" t="s">
        <v>211</v>
      </c>
      <c r="F70" s="32" t="s">
        <v>135</v>
      </c>
      <c r="G70" s="32" t="s">
        <v>212</v>
      </c>
      <c r="H70" s="33" t="s">
        <v>71</v>
      </c>
      <c r="I70" s="31" t="s">
        <v>72</v>
      </c>
      <c r="J70" s="34" t="s">
        <v>73</v>
      </c>
      <c r="K70" s="35">
        <v>0.333</v>
      </c>
      <c r="L70" s="36">
        <v>20483.03313</v>
      </c>
      <c r="M70" s="36">
        <v>6834.536468364</v>
      </c>
      <c r="P70" s="23" t="s">
        <v>213</v>
      </c>
      <c r="Q70" s="23" t="s">
        <v>214</v>
      </c>
      <c r="R70" s="23" t="s">
        <v>76</v>
      </c>
      <c r="S70" s="23" t="s">
        <v>77</v>
      </c>
      <c r="T70" s="23" t="s">
        <v>78</v>
      </c>
      <c r="U70" s="23" t="s">
        <v>79</v>
      </c>
      <c r="V70" s="23" t="s">
        <v>215</v>
      </c>
      <c r="W70" s="78">
        <v>41.7871</v>
      </c>
      <c r="Z70" s="23">
        <v>0.333</v>
      </c>
      <c r="AA70" s="99">
        <v>0.333</v>
      </c>
      <c r="AB70" s="78">
        <v>543</v>
      </c>
      <c r="AC70" s="78">
        <v>2515.3164683640002</v>
      </c>
      <c r="AD70" s="78">
        <v>3776.22</v>
      </c>
      <c r="AE70" s="78">
        <v>0</v>
      </c>
    </row>
    <row r="71" spans="1:31" ht="12.75">
      <c r="A71" s="23">
        <v>172</v>
      </c>
      <c r="B71" s="23">
        <v>1000</v>
      </c>
      <c r="C71" s="30" t="s">
        <v>210</v>
      </c>
      <c r="D71" s="31" t="s">
        <v>67</v>
      </c>
      <c r="E71" s="32" t="s">
        <v>211</v>
      </c>
      <c r="F71" s="32" t="s">
        <v>135</v>
      </c>
      <c r="G71" s="32" t="s">
        <v>212</v>
      </c>
      <c r="H71" s="33" t="s">
        <v>71</v>
      </c>
      <c r="I71" s="31" t="s">
        <v>72</v>
      </c>
      <c r="J71" s="34" t="s">
        <v>88</v>
      </c>
      <c r="K71" s="35">
        <v>0.333</v>
      </c>
      <c r="L71" s="36">
        <v>20483.03313</v>
      </c>
      <c r="M71" s="36">
        <v>6834.536468364</v>
      </c>
      <c r="P71" s="23" t="s">
        <v>213</v>
      </c>
      <c r="Q71" s="23" t="s">
        <v>214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215</v>
      </c>
      <c r="W71" s="78">
        <v>41.7871</v>
      </c>
      <c r="Z71" s="23">
        <v>0.333</v>
      </c>
      <c r="AA71" s="99">
        <v>0.333</v>
      </c>
      <c r="AB71" s="78">
        <v>543</v>
      </c>
      <c r="AC71" s="78">
        <v>2515.3164683640002</v>
      </c>
      <c r="AD71" s="78">
        <v>3776.22</v>
      </c>
      <c r="AE71" s="78">
        <v>0</v>
      </c>
    </row>
    <row r="72" spans="1:31" ht="12.75">
      <c r="A72" s="23">
        <v>172</v>
      </c>
      <c r="B72" s="23">
        <v>1000</v>
      </c>
      <c r="C72" s="30" t="s">
        <v>210</v>
      </c>
      <c r="D72" s="31" t="s">
        <v>67</v>
      </c>
      <c r="E72" s="32" t="s">
        <v>211</v>
      </c>
      <c r="F72" s="32" t="s">
        <v>135</v>
      </c>
      <c r="G72" s="32" t="s">
        <v>212</v>
      </c>
      <c r="H72" s="33" t="s">
        <v>71</v>
      </c>
      <c r="I72" s="31" t="s">
        <v>72</v>
      </c>
      <c r="J72" s="34" t="s">
        <v>104</v>
      </c>
      <c r="K72" s="35">
        <v>0.33399999999999996</v>
      </c>
      <c r="L72" s="36">
        <v>20544.54374</v>
      </c>
      <c r="M72" s="36">
        <v>6854.429971272</v>
      </c>
      <c r="P72" s="23" t="s">
        <v>213</v>
      </c>
      <c r="Q72" s="23" t="s">
        <v>214</v>
      </c>
      <c r="R72" s="23" t="s">
        <v>76</v>
      </c>
      <c r="S72" s="23" t="s">
        <v>77</v>
      </c>
      <c r="T72" s="23" t="s">
        <v>78</v>
      </c>
      <c r="U72" s="23" t="s">
        <v>79</v>
      </c>
      <c r="V72" s="23" t="s">
        <v>215</v>
      </c>
      <c r="W72" s="78">
        <v>41.7871</v>
      </c>
      <c r="Z72" s="23">
        <v>0.33399999999999996</v>
      </c>
      <c r="AA72" s="99">
        <v>0.33399999999999996</v>
      </c>
      <c r="AB72" s="78">
        <v>544</v>
      </c>
      <c r="AC72" s="78">
        <v>2522.8699712720004</v>
      </c>
      <c r="AD72" s="78">
        <v>3787.56</v>
      </c>
      <c r="AE72" s="78">
        <v>0</v>
      </c>
    </row>
    <row r="73" ht="12.75">
      <c r="A73" s="105" t="s">
        <v>217</v>
      </c>
    </row>
    <row r="74" spans="1:31" ht="12.75">
      <c r="A74" s="23">
        <v>186</v>
      </c>
      <c r="B74" s="23">
        <v>2600</v>
      </c>
      <c r="C74" s="30" t="s">
        <v>218</v>
      </c>
      <c r="D74" s="31" t="s">
        <v>67</v>
      </c>
      <c r="E74" s="32" t="s">
        <v>219</v>
      </c>
      <c r="F74" s="32" t="s">
        <v>83</v>
      </c>
      <c r="G74" s="32" t="s">
        <v>220</v>
      </c>
      <c r="H74" s="33" t="s">
        <v>71</v>
      </c>
      <c r="I74" s="31" t="s">
        <v>72</v>
      </c>
      <c r="J74" s="34" t="s">
        <v>162</v>
      </c>
      <c r="K74" s="35">
        <v>1</v>
      </c>
      <c r="L74" s="36">
        <v>24910.26</v>
      </c>
      <c r="M74" s="36">
        <v>9060.4</v>
      </c>
      <c r="P74" s="23" t="s">
        <v>221</v>
      </c>
      <c r="Q74" s="23" t="s">
        <v>222</v>
      </c>
      <c r="R74" s="23" t="s">
        <v>76</v>
      </c>
      <c r="S74" s="23" t="s">
        <v>77</v>
      </c>
      <c r="T74" s="23" t="s">
        <v>223</v>
      </c>
      <c r="U74" s="23" t="s">
        <v>79</v>
      </c>
      <c r="V74" s="23" t="s">
        <v>224</v>
      </c>
      <c r="W74" s="78">
        <v>13.1383</v>
      </c>
      <c r="Z74" s="23">
        <v>1</v>
      </c>
      <c r="AA74" s="99">
        <v>1</v>
      </c>
      <c r="AB74" s="78">
        <v>1906</v>
      </c>
      <c r="AC74" s="78">
        <v>0</v>
      </c>
      <c r="AD74" s="78">
        <v>0</v>
      </c>
      <c r="AE74" s="78">
        <v>7154.4</v>
      </c>
    </row>
    <row r="75" spans="1:31" ht="12.75">
      <c r="A75" s="23">
        <v>186</v>
      </c>
      <c r="B75" s="23">
        <v>2600</v>
      </c>
      <c r="C75" s="30" t="s">
        <v>218</v>
      </c>
      <c r="D75" s="31" t="s">
        <v>67</v>
      </c>
      <c r="E75" s="32" t="s">
        <v>219</v>
      </c>
      <c r="F75" s="32" t="s">
        <v>83</v>
      </c>
      <c r="G75" s="32" t="s">
        <v>220</v>
      </c>
      <c r="H75" s="33" t="s">
        <v>71</v>
      </c>
      <c r="I75" s="31" t="s">
        <v>72</v>
      </c>
      <c r="J75" s="34" t="s">
        <v>162</v>
      </c>
      <c r="K75" s="35">
        <v>1</v>
      </c>
      <c r="L75" s="36">
        <v>26401.15</v>
      </c>
      <c r="M75" s="36">
        <v>9174.4</v>
      </c>
      <c r="P75" s="23" t="s">
        <v>221</v>
      </c>
      <c r="Q75" s="23" t="s">
        <v>222</v>
      </c>
      <c r="R75" s="23" t="s">
        <v>76</v>
      </c>
      <c r="S75" s="23" t="s">
        <v>77</v>
      </c>
      <c r="T75" s="23" t="s">
        <v>223</v>
      </c>
      <c r="U75" s="23" t="s">
        <v>79</v>
      </c>
      <c r="V75" s="23" t="s">
        <v>225</v>
      </c>
      <c r="W75" s="78">
        <v>13.9247</v>
      </c>
      <c r="Z75" s="23">
        <v>1</v>
      </c>
      <c r="AA75" s="99">
        <v>1</v>
      </c>
      <c r="AB75" s="78">
        <v>2020</v>
      </c>
      <c r="AC75" s="78">
        <v>0</v>
      </c>
      <c r="AD75" s="78">
        <v>0</v>
      </c>
      <c r="AE75" s="78">
        <v>7154.4</v>
      </c>
    </row>
    <row r="76" spans="1:31" ht="12.75">
      <c r="A76" s="23">
        <v>186</v>
      </c>
      <c r="B76" s="23">
        <v>2600</v>
      </c>
      <c r="C76" s="30" t="s">
        <v>226</v>
      </c>
      <c r="D76" s="31" t="s">
        <v>67</v>
      </c>
      <c r="E76" s="32" t="s">
        <v>219</v>
      </c>
      <c r="F76" s="32" t="s">
        <v>83</v>
      </c>
      <c r="G76" s="32" t="s">
        <v>220</v>
      </c>
      <c r="H76" s="33" t="s">
        <v>71</v>
      </c>
      <c r="I76" s="31" t="s">
        <v>72</v>
      </c>
      <c r="J76" s="34" t="s">
        <v>162</v>
      </c>
      <c r="K76" s="35">
        <v>1</v>
      </c>
      <c r="L76" s="36">
        <v>27344.19</v>
      </c>
      <c r="M76" s="36">
        <v>9246.4</v>
      </c>
      <c r="P76" s="23" t="s">
        <v>227</v>
      </c>
      <c r="Q76" s="23" t="s">
        <v>228</v>
      </c>
      <c r="R76" s="23" t="s">
        <v>76</v>
      </c>
      <c r="S76" s="23" t="s">
        <v>83</v>
      </c>
      <c r="T76" s="23" t="s">
        <v>223</v>
      </c>
      <c r="U76" s="23" t="s">
        <v>79</v>
      </c>
      <c r="V76" s="23" t="s">
        <v>229</v>
      </c>
      <c r="W76" s="78">
        <v>14.422</v>
      </c>
      <c r="Z76" s="23">
        <v>1</v>
      </c>
      <c r="AA76" s="99">
        <v>1</v>
      </c>
      <c r="AB76" s="78">
        <v>2092</v>
      </c>
      <c r="AC76" s="78">
        <v>0</v>
      </c>
      <c r="AD76" s="78">
        <v>0</v>
      </c>
      <c r="AE76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2013-06-03T15:17:58Z</dcterms:modified>
  <cp:category/>
  <cp:version/>
  <cp:contentType/>
  <cp:contentStatus/>
</cp:coreProperties>
</file>