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<sst xmlns="http://schemas.openxmlformats.org/spreadsheetml/2006/main" count="1279" uniqueCount="261">
  <si>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</si>
  <si>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</si>
  <si>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</si>
  <si>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</si>
  <si>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</si>
  <si>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</si>
  <si>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</si>
  <si>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</si>
  <si>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</si>
  <si>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</si>
  <si>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</si>
  <si>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</si>
  <si>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</si>
  <si>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</si>
  <si>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</si>
  <si>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</si>
  <si>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</si>
  <si>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</si>
  <si>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</si>
  <si>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</si>
  <si>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</si>
  <si>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</si>
  <si>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</si>
  <si>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</si>
  <si>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</si>
  <si>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</si>
  <si>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</si>
  <si>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</si>
  <si>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</si>
  <si>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</si>
  <si>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</si>
  <si>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</si>
  <si>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</si>
  <si>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</si>
  <si>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</si>
  <si>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</si>
  <si>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</si>
  <si>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</si>
  <si>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</si>
  <si>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</si>
  <si>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</si>
  <si>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</si>
  <si>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</si>
  <si>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</si>
  <si>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</si>
  <si>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</si>
  <si>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</si>
  <si>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</si>
  <si>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</si>
  <si>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</si>
  <si>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</si>
  <si>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</si>
  <si>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</si>
  <si>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</si>
  <si>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</si>
  <si>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</si>
  <si>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</si>
  <si>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</si>
  <si>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</si>
  <si>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</si>
  <si>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MIDWAY ELEM</t>
  </si>
  <si>
    <t>PROJECT 000101 LOC 275</t>
  </si>
  <si>
    <t>Schools</t>
  </si>
  <si>
    <t>X</t>
  </si>
  <si>
    <t>TEACHERS</t>
  </si>
  <si>
    <t>TEACHERS (110)</t>
  </si>
  <si>
    <t>Teacher, Kindergarten</t>
  </si>
  <si>
    <t>101</t>
  </si>
  <si>
    <t>38</t>
  </si>
  <si>
    <t>05</t>
  </si>
  <si>
    <t>00</t>
  </si>
  <si>
    <t>000101</t>
  </si>
  <si>
    <t>275</t>
  </si>
  <si>
    <t>1011</t>
  </si>
  <si>
    <t>333300</t>
  </si>
  <si>
    <t>2753E0100</t>
  </si>
  <si>
    <t>B</t>
  </si>
  <si>
    <t>01</t>
  </si>
  <si>
    <t>M08</t>
  </si>
  <si>
    <t>NORM</t>
  </si>
  <si>
    <t>E0505</t>
  </si>
  <si>
    <t>E0507</t>
  </si>
  <si>
    <t>E0508</t>
  </si>
  <si>
    <t>E0611</t>
  </si>
  <si>
    <t>Teacher, Grade 2</t>
  </si>
  <si>
    <t>1021</t>
  </si>
  <si>
    <t>332300</t>
  </si>
  <si>
    <t>2753E2100</t>
  </si>
  <si>
    <t>E0401</t>
  </si>
  <si>
    <t>E0405</t>
  </si>
  <si>
    <t>E0408</t>
  </si>
  <si>
    <t>Teacher, Grade 1</t>
  </si>
  <si>
    <t>332200</t>
  </si>
  <si>
    <t>2753E1100</t>
  </si>
  <si>
    <t>E0421</t>
  </si>
  <si>
    <t>Teacher, Grade 3</t>
  </si>
  <si>
    <t>332400</t>
  </si>
  <si>
    <t>2753E3100</t>
  </si>
  <si>
    <t>E0501</t>
  </si>
  <si>
    <t>02</t>
  </si>
  <si>
    <t>E0503</t>
  </si>
  <si>
    <t>E0504</t>
  </si>
  <si>
    <t>E0509</t>
  </si>
  <si>
    <t>E0516</t>
  </si>
  <si>
    <t>E0523</t>
  </si>
  <si>
    <t>E0602</t>
  </si>
  <si>
    <t>E0614</t>
  </si>
  <si>
    <t>Teacher, Grade 4</t>
  </si>
  <si>
    <t>1051</t>
  </si>
  <si>
    <t>332600</t>
  </si>
  <si>
    <t>2753E4100</t>
  </si>
  <si>
    <t>Teacher, Grade 5</t>
  </si>
  <si>
    <t>332700</t>
  </si>
  <si>
    <t>2753E5100</t>
  </si>
  <si>
    <t>E0514</t>
  </si>
  <si>
    <t>Teacher, EIP Reading-Primary</t>
  </si>
  <si>
    <t>1061</t>
  </si>
  <si>
    <t>335200</t>
  </si>
  <si>
    <t>2753F0300</t>
  </si>
  <si>
    <t>1071</t>
  </si>
  <si>
    <t>1091</t>
  </si>
  <si>
    <t>Teacher, ESOL</t>
  </si>
  <si>
    <t>140101</t>
  </si>
  <si>
    <t>1351</t>
  </si>
  <si>
    <t>330900</t>
  </si>
  <si>
    <t>2753G0100</t>
  </si>
  <si>
    <t>Teacher, Interrelated</t>
  </si>
  <si>
    <t>06</t>
  </si>
  <si>
    <t>2041</t>
  </si>
  <si>
    <t>632500</t>
  </si>
  <si>
    <t>2753N0300</t>
  </si>
  <si>
    <t>E0000</t>
  </si>
  <si>
    <t>Teacher, MID</t>
  </si>
  <si>
    <t>633002</t>
  </si>
  <si>
    <t>2753O0601</t>
  </si>
  <si>
    <t>03</t>
  </si>
  <si>
    <t>E0605</t>
  </si>
  <si>
    <t>ART,MUSIC,PE PERSONNEL</t>
  </si>
  <si>
    <t>ART,MUSIC,PE PERSONNEL (118)</t>
  </si>
  <si>
    <t>Teacher, Music-General</t>
  </si>
  <si>
    <t>88</t>
  </si>
  <si>
    <t>334000</t>
  </si>
  <si>
    <t>2753D0200</t>
  </si>
  <si>
    <t>E0402</t>
  </si>
  <si>
    <t>Teacher, Music-Strings</t>
  </si>
  <si>
    <t>334200</t>
  </si>
  <si>
    <t>2753D0400</t>
  </si>
  <si>
    <t>Teacher, Music-Band</t>
  </si>
  <si>
    <t>333800</t>
  </si>
  <si>
    <t>2753D0300</t>
  </si>
  <si>
    <t>E0413</t>
  </si>
  <si>
    <t>Teacher, Health and Phys. Ed.</t>
  </si>
  <si>
    <t>333000</t>
  </si>
  <si>
    <t>2753D0500</t>
  </si>
  <si>
    <t>E0506</t>
  </si>
  <si>
    <t>Teacher, Art</t>
  </si>
  <si>
    <t>330300</t>
  </si>
  <si>
    <t>2753D0100</t>
  </si>
  <si>
    <t>E0601</t>
  </si>
  <si>
    <t>PRINCIPAL</t>
  </si>
  <si>
    <t>PRINCIPAL (130)</t>
  </si>
  <si>
    <t>Principal, Elem School</t>
  </si>
  <si>
    <t>52</t>
  </si>
  <si>
    <t>0000</t>
  </si>
  <si>
    <t>300100</t>
  </si>
  <si>
    <t>2750A0100</t>
  </si>
  <si>
    <t>M21</t>
  </si>
  <si>
    <t>PR107</t>
  </si>
  <si>
    <t>ASSISTANT PRINCIPAL</t>
  </si>
  <si>
    <t>ASSISTANT PRINCIPAL (131)</t>
  </si>
  <si>
    <t>Assistant Principal   (ES)</t>
  </si>
  <si>
    <t>80</t>
  </si>
  <si>
    <t>300400</t>
  </si>
  <si>
    <t>2750A0200</t>
  </si>
  <si>
    <t>M17</t>
  </si>
  <si>
    <t>AP109</t>
  </si>
  <si>
    <t>AIDES AND PARAPROFESSIONALS</t>
  </si>
  <si>
    <t>AIDES AND PARAPROFESSIONALS (140)</t>
  </si>
  <si>
    <t>Paraprofessional-Interrelated</t>
  </si>
  <si>
    <t>09</t>
  </si>
  <si>
    <t>680100</t>
  </si>
  <si>
    <t>2758P0100</t>
  </si>
  <si>
    <t>T05</t>
  </si>
  <si>
    <t>PA211</t>
  </si>
  <si>
    <t>PA213</t>
  </si>
  <si>
    <t>PA214</t>
  </si>
  <si>
    <t>Paraprofessional-Inter (3-4yr)</t>
  </si>
  <si>
    <t>682490</t>
  </si>
  <si>
    <t>PA218</t>
  </si>
  <si>
    <t>PA219</t>
  </si>
  <si>
    <t>Para, Special Ed</t>
  </si>
  <si>
    <t>680900</t>
  </si>
  <si>
    <t>2758N0100</t>
  </si>
  <si>
    <t>PA220</t>
  </si>
  <si>
    <t>CLERICAL PERSONNEL</t>
  </si>
  <si>
    <t>CLERICAL PERSONNEL (142)</t>
  </si>
  <si>
    <t>Secretary, 12 Month</t>
  </si>
  <si>
    <t>10</t>
  </si>
  <si>
    <t>82</t>
  </si>
  <si>
    <t>378600</t>
  </si>
  <si>
    <t>2757T0400</t>
  </si>
  <si>
    <t>T21</t>
  </si>
  <si>
    <t>SEC19</t>
  </si>
  <si>
    <t>Secretary, ES</t>
  </si>
  <si>
    <t>370600</t>
  </si>
  <si>
    <t>2757T0300</t>
  </si>
  <si>
    <t>T15</t>
  </si>
  <si>
    <t>LIBRARIAN/MEDIA SPECIALIST</t>
  </si>
  <si>
    <t>LIBRARIAN/MEDIA SPECIALIST (165)</t>
  </si>
  <si>
    <t>Media Specialist (ES)</t>
  </si>
  <si>
    <t>46</t>
  </si>
  <si>
    <t>1310</t>
  </si>
  <si>
    <t>310500</t>
  </si>
  <si>
    <t>2751B0100</t>
  </si>
  <si>
    <t>E0510</t>
  </si>
  <si>
    <t>ELEMENTARY COUNSELOR</t>
  </si>
  <si>
    <t>ELEMENTARY COUNSELOR (172)</t>
  </si>
  <si>
    <t>Counselor I</t>
  </si>
  <si>
    <t>42</t>
  </si>
  <si>
    <t>89</t>
  </si>
  <si>
    <t>320600</t>
  </si>
  <si>
    <t>2752C0100</t>
  </si>
  <si>
    <t>H1501</t>
  </si>
  <si>
    <t>H1506</t>
  </si>
  <si>
    <t>CUSTODIAL PERSONNEL</t>
  </si>
  <si>
    <t>CUSTODIAL PERSONNEL (186)</t>
  </si>
  <si>
    <t>Custodian II 12 Month (Elem)</t>
  </si>
  <si>
    <t>57</t>
  </si>
  <si>
    <t>86</t>
  </si>
  <si>
    <t>360200</t>
  </si>
  <si>
    <t>2756S0300</t>
  </si>
  <si>
    <t>S21</t>
  </si>
  <si>
    <t>CL101</t>
  </si>
  <si>
    <t>CL103</t>
  </si>
  <si>
    <t>CL114</t>
  </si>
  <si>
    <t>Custodian, Head</t>
  </si>
  <si>
    <t>360500</t>
  </si>
  <si>
    <t>2756S0100</t>
  </si>
  <si>
    <t>CL201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</si>
  <si>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</si>
  <si>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</si>
  <si>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</si>
  <si>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</si>
  <si>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</si>
  <si>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</si>
  <si>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</si>
  <si>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2021</t>
  </si>
  <si>
    <t>Travel</t>
  </si>
  <si>
    <t>SUPPLIES</t>
  </si>
  <si>
    <t>SUPPLIES (610)</t>
  </si>
  <si>
    <t>53</t>
  </si>
  <si>
    <t>SUPPLIES-TEACHING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</si>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</sst>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1359071.19</v>
      </c>
      <c r="E8" s="67">
        <v>1758558.39</v>
      </c>
      <c r="F8" s="67">
        <v>1556416</v>
      </c>
      <c r="G8" s="67">
        <f>SUMIF(DISCRETIONARY!B11:B65536,"="&amp;SUMMARY!B8,DISCRETIONARY!$P$11:$P$65536)+SUMIF(PERSONNEL!$A$10:$A$65536,"="&amp;SUMMARY!B8,PERSONNEL!$L$10:$L$65536)</f>
        <v>1548411.8690000006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137</v>
      </c>
      <c r="D9" s="67">
        <v>151590.74</v>
      </c>
      <c r="E9" s="67">
        <v>168920.85</v>
      </c>
      <c r="F9" s="67">
        <v>178463</v>
      </c>
      <c r="G9" s="67">
        <f>SUMIF(DISCRETIONARY!B11:B65536,"="&amp;SUMMARY!B9,DISCRETIONARY!$P$11:$P$65536)+SUMIF(PERSONNEL!$A$10:$A$65536,"="&amp;SUMMARY!B9,PERSONNEL!$L$10:$L$65536)</f>
        <v>155813.86875</v>
      </c>
      <c r="J9" s="103" t="s">
        <v>58</v>
      </c>
      <c r="K9" s="67">
        <v>2447645.224466547</v>
      </c>
      <c r="L9" s="67">
        <v>2378873.7727499995</v>
      </c>
      <c r="M9" s="67">
        <f>L9-K9</f>
        <v>-68771.45171654737</v>
      </c>
      <c r="N9" s="104">
        <f>M9/K9</f>
        <v>-0.028096985228541767</v>
      </c>
    </row>
    <row r="10" spans="1:14" ht="12.75">
      <c r="A10" s="65" t="s">
        <v>63</v>
      </c>
      <c r="B10" s="66">
        <v>130</v>
      </c>
      <c r="C10" s="65" t="s">
        <v>159</v>
      </c>
      <c r="D10" s="67">
        <v>110644.9</v>
      </c>
      <c r="E10" s="67">
        <v>137558.74</v>
      </c>
      <c r="F10" s="67">
        <v>102151.77601667689</v>
      </c>
      <c r="G10" s="67">
        <f>SUMIF(DISCRETIONARY!B11:B65536,"="&amp;SUMMARY!B10,DISCRETIONARY!$P$11:$P$65536)+SUMIF(PERSONNEL!$A$10:$A$65536,"="&amp;SUMMARY!B10,PERSONNEL!$L$10:$L$65536)</f>
        <v>91113.15</v>
      </c>
      <c r="J10" s="103" t="s">
        <v>25</v>
      </c>
      <c r="K10" s="67">
        <v>763265.6423636536</v>
      </c>
      <c r="L10" s="67">
        <v>814254.5461857</v>
      </c>
      <c r="M10" s="67">
        <f>L10-K10</f>
        <v>50988.903822046355</v>
      </c>
      <c r="N10" s="104">
        <f>M10/K10</f>
        <v>0.06680361461593601</v>
      </c>
    </row>
    <row r="11" spans="1:14" ht="12.75">
      <c r="A11" s="65" t="s">
        <v>63</v>
      </c>
      <c r="B11" s="66">
        <v>131</v>
      </c>
      <c r="C11" s="65" t="s">
        <v>168</v>
      </c>
      <c r="D11" s="67">
        <v>85562.64</v>
      </c>
      <c r="E11" s="67">
        <v>85724.36</v>
      </c>
      <c r="F11" s="67">
        <v>84832</v>
      </c>
      <c r="G11" s="67">
        <f>SUMIF(DISCRETIONARY!B11:B65536,"="&amp;SUMMARY!B11,DISCRETIONARY!$P$11:$P$65536)+SUMIF(PERSONNEL!$A$10:$A$65536,"="&amp;SUMMARY!B11,PERSONNEL!$L$10:$L$65536)</f>
        <v>64308.67</v>
      </c>
      <c r="J11" s="103" t="s">
        <v>59</v>
      </c>
      <c r="K11" s="67">
        <v>37896</v>
      </c>
      <c r="L11" s="67">
        <v>36099</v>
      </c>
      <c r="M11" s="67">
        <f>L11-K11</f>
        <v>-1797</v>
      </c>
      <c r="N11" s="104">
        <f>M11/K11</f>
        <v>-0.04741925269157695</v>
      </c>
    </row>
    <row r="12" spans="1:7" ht="12.75">
      <c r="A12" s="65" t="s">
        <v>63</v>
      </c>
      <c r="B12" s="66">
        <v>140</v>
      </c>
      <c r="C12" s="65" t="s">
        <v>176</v>
      </c>
      <c r="D12" s="67">
        <v>94396.25</v>
      </c>
      <c r="E12" s="67">
        <v>295827.36</v>
      </c>
      <c r="F12" s="67">
        <v>296026</v>
      </c>
      <c r="G12" s="67">
        <f>SUMIF(DISCRETIONARY!B11:B65536,"="&amp;SUMMARY!B12,DISCRETIONARY!$P$11:$P$65536)+SUMIF(PERSONNEL!$A$10:$A$65536,"="&amp;SUMMARY!B12,PERSONNEL!$L$10:$L$65536)</f>
        <v>215959.16999999998</v>
      </c>
    </row>
    <row r="13" spans="1:7" ht="12.75">
      <c r="A13" s="65" t="s">
        <v>63</v>
      </c>
      <c r="B13" s="66">
        <v>142</v>
      </c>
      <c r="C13" s="65" t="s">
        <v>194</v>
      </c>
      <c r="D13" s="67">
        <v>75918.29</v>
      </c>
      <c r="E13" s="67">
        <v>95184.86</v>
      </c>
      <c r="F13" s="67">
        <v>74147</v>
      </c>
      <c r="G13" s="67">
        <f>SUMIF(DISCRETIONARY!B11:B65536,"="&amp;SUMMARY!B13,DISCRETIONARY!$P$11:$P$65536)+SUMIF(PERSONNEL!$A$10:$A$65536,"="&amp;SUMMARY!B13,PERSONNEL!$L$10:$L$65536)</f>
        <v>74116.89000000001</v>
      </c>
    </row>
    <row r="14" spans="1:7" ht="12.75">
      <c r="A14" s="65" t="s">
        <v>63</v>
      </c>
      <c r="B14" s="66">
        <v>165</v>
      </c>
      <c r="C14" s="65" t="s">
        <v>207</v>
      </c>
      <c r="D14" s="67">
        <v>18520.52</v>
      </c>
      <c r="E14" s="67">
        <v>53492.52</v>
      </c>
      <c r="F14" s="67">
        <v>44325.76593319833</v>
      </c>
      <c r="G14" s="67">
        <f>SUMIF(DISCRETIONARY!B11:B65536,"="&amp;SUMMARY!B14,DISCRETIONARY!$P$11:$P$65536)+SUMIF(PERSONNEL!$A$10:$A$65536,"="&amp;SUMMARY!B14,PERSONNEL!$L$10:$L$65536)</f>
        <v>52935.02</v>
      </c>
    </row>
    <row r="15" spans="1:7" ht="12.75">
      <c r="A15" s="65" t="s">
        <v>63</v>
      </c>
      <c r="B15" s="66">
        <v>172</v>
      </c>
      <c r="C15" s="65" t="s">
        <v>215</v>
      </c>
      <c r="D15" s="67">
        <v>86948.48</v>
      </c>
      <c r="E15" s="67">
        <v>65067.16</v>
      </c>
      <c r="F15" s="67">
        <v>34429.68251667176</v>
      </c>
      <c r="G15" s="67">
        <f>SUMIF(DISCRETIONARY!B11:B65536,"="&amp;SUMMARY!B15,DISCRETIONARY!$P$11:$P$65536)+SUMIF(PERSONNEL!$A$10:$A$65536,"="&amp;SUMMARY!B15,PERSONNEL!$L$10:$L$65536)</f>
        <v>72733.02500000001</v>
      </c>
    </row>
    <row r="16" spans="1:7" ht="12.75">
      <c r="A16" s="65" t="s">
        <v>63</v>
      </c>
      <c r="B16" s="66">
        <v>186</v>
      </c>
      <c r="C16" s="65" t="s">
        <v>224</v>
      </c>
      <c r="D16" s="67">
        <v>86783.1</v>
      </c>
      <c r="E16" s="67">
        <v>85714.77</v>
      </c>
      <c r="F16" s="67">
        <v>76854</v>
      </c>
      <c r="G16" s="67">
        <f>SUMIF(DISCRETIONARY!B11:B65536,"="&amp;SUMMARY!B16,DISCRETIONARY!$P$11:$P$65536)+SUMIF(PERSONNEL!$A$10:$A$65536,"="&amp;SUMMARY!B16,PERSONNEL!$L$10:$L$65536)</f>
        <v>103482.11000000002</v>
      </c>
    </row>
    <row r="17" spans="1:7" ht="12.75">
      <c r="A17" s="65" t="s">
        <v>63</v>
      </c>
      <c r="B17" s="66">
        <v>210</v>
      </c>
      <c r="C17" s="65" t="s">
        <v>239</v>
      </c>
      <c r="D17" s="67">
        <v>344728.72</v>
      </c>
      <c r="E17" s="67">
        <v>461293.07</v>
      </c>
      <c r="F17" s="67">
        <v>414651.8421823983</v>
      </c>
      <c r="G17" s="67">
        <f>SUMIF(DISCRETIONARY!B11:B65536,"="&amp;SUMMARY!B17,DISCRETIONARY!$P$11:$P$65536)+SUMIF(PERSONNEL!$A$10:$A$65536,"="&amp;SUMMARY!B17,PERSONNEL!$L$10:$L$65536)+SUM(PERSONNEL!$AD$10:$AE$65536)</f>
        <v>470487.4500000001</v>
      </c>
    </row>
    <row r="18" spans="1:7" ht="12.75">
      <c r="A18" s="65" t="s">
        <v>63</v>
      </c>
      <c r="B18" s="66">
        <v>230</v>
      </c>
      <c r="C18" s="65" t="s">
        <v>240</v>
      </c>
      <c r="D18" s="67">
        <v>207167.18</v>
      </c>
      <c r="E18" s="67">
        <v>271433.97</v>
      </c>
      <c r="F18" s="67">
        <v>283507.4242096008</v>
      </c>
      <c r="G18" s="67">
        <f>SUMIF(DISCRETIONARY!B11:B65536,"="&amp;SUMMARY!B18,DISCRETIONARY!$P$11:$P$65536)+SUMIF(PERSONNEL!$A$10:$A$65536,"="&amp;SUMMARY!B18,PERSONNEL!$L$10:$L$65536)+SUM(PERSONNEL!$AC$10:$AC$65536)</f>
        <v>279418.09618569986</v>
      </c>
    </row>
    <row r="19" spans="1:7" ht="12.75">
      <c r="A19" s="65" t="s">
        <v>63</v>
      </c>
      <c r="B19" s="66">
        <v>290</v>
      </c>
      <c r="C19" s="65" t="s">
        <v>241</v>
      </c>
      <c r="D19" s="67">
        <v>55469.08</v>
      </c>
      <c r="E19" s="67">
        <v>67702.88</v>
      </c>
      <c r="F19" s="67">
        <v>65106.375971654605</v>
      </c>
      <c r="G19" s="67">
        <f>SUMIF(DISCRETIONARY!B11:B65536,"="&amp;SUMMARY!B19,DISCRETIONARY!$P$11:$P$65536)+SUM(DISCRETIONARY!$Q$10:$Q$65536)+SUMIF(PERSONNEL!$A$10:$A$65536,"="&amp;SUMMARY!B19,PERSONNEL!$L$10:$L$65536)+SUM(PERSONNEL!$AB$10:$AB$65536)</f>
        <v>64349</v>
      </c>
    </row>
    <row r="20" spans="1:7" ht="12.75">
      <c r="A20" s="65" t="s">
        <v>63</v>
      </c>
      <c r="B20" s="66">
        <v>580</v>
      </c>
      <c r="C20" s="65" t="s">
        <v>242</v>
      </c>
      <c r="D20" s="67">
        <v>0</v>
      </c>
      <c r="E20" s="67">
        <v>0</v>
      </c>
      <c r="F20" s="67">
        <v>567</v>
      </c>
      <c r="G20" s="67">
        <f>SUMIF(DISCRETIONARY!B11:B65536,"="&amp;SUMMARY!B20,DISCRETIONARY!$P$11:$P$65536)+SUMIF(PERSONNEL!$A$10:$A$65536,"="&amp;SUMMARY!B20,PERSONNEL!$L$10:$L$65536)</f>
        <v>565</v>
      </c>
    </row>
    <row r="21" spans="1:7" ht="12.75">
      <c r="A21" s="65" t="s">
        <v>63</v>
      </c>
      <c r="B21" s="66">
        <v>610</v>
      </c>
      <c r="C21" s="65" t="s">
        <v>248</v>
      </c>
      <c r="D21" s="67">
        <v>27512.91</v>
      </c>
      <c r="E21" s="67">
        <v>34325.06</v>
      </c>
      <c r="F21" s="67">
        <v>31997</v>
      </c>
      <c r="G21" s="67">
        <f>SUMIF(DISCRETIONARY!B11:B65536,"="&amp;SUMMARY!B21,DISCRETIONARY!$P$11:$P$65536)+SUMIF(PERSONNEL!$A$10:$A$65536,"="&amp;SUMMARY!B21,PERSONNEL!$L$10:$L$65536)</f>
        <v>30498</v>
      </c>
    </row>
    <row r="22" spans="1:7" ht="12.75">
      <c r="A22" s="65" t="s">
        <v>63</v>
      </c>
      <c r="B22" s="66">
        <v>730</v>
      </c>
      <c r="C22" s="65" t="s">
        <v>255</v>
      </c>
      <c r="D22" s="67">
        <v>2146.55</v>
      </c>
      <c r="E22" s="67">
        <v>2364.41</v>
      </c>
      <c r="F22" s="67">
        <v>5332</v>
      </c>
      <c r="G22" s="67">
        <f>SUMIF(DISCRETIONARY!B11:B65536,"="&amp;SUMMARY!B22,DISCRETIONARY!$P$11:$P$65536)+SUMIF(PERSONNEL!$A$10:$A$65536,"="&amp;SUMMARY!B22,PERSONNEL!$L$10:$L$65536)</f>
        <v>5036</v>
      </c>
    </row>
    <row r="23" ht="13.5" thickBot="1"/>
    <row r="24" spans="3:8" ht="13.5" thickBot="1">
      <c r="C24" s="108" t="s">
        <v>8</v>
      </c>
      <c r="D24" s="109">
        <f>SUM(D8:D22)</f>
        <v>2706460.5500000003</v>
      </c>
      <c r="E24" s="110">
        <f>SUM(E8:E22)</f>
        <v>3583168.4</v>
      </c>
      <c r="F24" s="110">
        <f>SUM(F8:F22)</f>
        <v>3248806.8668302004</v>
      </c>
      <c r="G24" s="111">
        <f>SUM(G8:G22)</f>
        <v>3229227.3189357</v>
      </c>
      <c r="H24" s="107">
        <f>(G24-F24)/F24</f>
        <v>-0.006026688780550255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4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MIDWAY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275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29659.46</v>
      </c>
      <c r="M9" s="55">
        <f>SUMIF($C10:$C65536,"=X",M10:M65536)</f>
        <v>36689.47</v>
      </c>
      <c r="N9" s="55">
        <f>SUMIF($C10:$C65536,"=X",N10:N65536)</f>
        <v>37896</v>
      </c>
      <c r="O9" s="92">
        <f>SUMIF($C10:$C65536,"=X",O10:O65536)</f>
        <v>21377.179999999997</v>
      </c>
      <c r="P9" s="89">
        <f>SUMIF(C10:C65536,"=X",P10:P65536)+SUMIF(C10:C65536,"=X",Q10:Q65536)</f>
        <v>36099</v>
      </c>
      <c r="T9" s="93">
        <f>IF(N9=0,0,(P9-N9)/N9)</f>
        <v>-0.04741925269157695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243</v>
      </c>
      <c r="P11" s="61"/>
    </row>
    <row r="12" spans="1:16" ht="12.75" customHeight="1">
      <c r="A12" s="57">
        <v>1000</v>
      </c>
      <c r="B12" s="57">
        <v>580</v>
      </c>
      <c r="C12" s="57" t="s">
        <v>63</v>
      </c>
      <c r="D12" s="57" t="s">
        <v>67</v>
      </c>
      <c r="E12" s="58" t="s">
        <v>68</v>
      </c>
      <c r="F12" s="58" t="s">
        <v>244</v>
      </c>
      <c r="G12" s="58" t="s">
        <v>70</v>
      </c>
      <c r="H12" s="59" t="s">
        <v>71</v>
      </c>
      <c r="I12" s="57" t="s">
        <v>72</v>
      </c>
      <c r="J12" s="60" t="s">
        <v>85</v>
      </c>
      <c r="K12" s="52" t="s">
        <v>245</v>
      </c>
      <c r="L12" s="61">
        <v>0</v>
      </c>
      <c r="M12" s="61">
        <v>0</v>
      </c>
      <c r="N12" s="61">
        <v>567</v>
      </c>
      <c r="O12" s="61">
        <v>0</v>
      </c>
      <c r="P12" s="18">
        <v>538</v>
      </c>
    </row>
    <row r="13" spans="1:16" ht="12.75" customHeight="1">
      <c r="A13" s="57">
        <v>1000</v>
      </c>
      <c r="B13" s="57">
        <v>580</v>
      </c>
      <c r="C13" s="57" t="s">
        <v>63</v>
      </c>
      <c r="D13" s="57" t="s">
        <v>67</v>
      </c>
      <c r="E13" s="58" t="s">
        <v>68</v>
      </c>
      <c r="F13" s="58" t="s">
        <v>244</v>
      </c>
      <c r="G13" s="58" t="s">
        <v>70</v>
      </c>
      <c r="H13" s="59" t="s">
        <v>71</v>
      </c>
      <c r="I13" s="57" t="s">
        <v>72</v>
      </c>
      <c r="J13" s="60" t="s">
        <v>246</v>
      </c>
      <c r="K13" s="52" t="s">
        <v>247</v>
      </c>
      <c r="L13" s="61">
        <v>0</v>
      </c>
      <c r="M13" s="61">
        <v>0</v>
      </c>
      <c r="N13" s="61">
        <v>0</v>
      </c>
      <c r="O13" s="61">
        <v>0</v>
      </c>
      <c r="P13" s="18">
        <v>27</v>
      </c>
    </row>
    <row r="14" spans="1:16" ht="12.75" customHeight="1">
      <c r="A14" s="106" t="s">
        <v>249</v>
      </c>
      <c r="P14" s="61"/>
    </row>
    <row r="15" spans="1:16" ht="12.75" customHeight="1">
      <c r="A15" s="57">
        <v>1000</v>
      </c>
      <c r="B15" s="57">
        <v>610</v>
      </c>
      <c r="C15" s="57" t="s">
        <v>63</v>
      </c>
      <c r="D15" s="57" t="s">
        <v>67</v>
      </c>
      <c r="E15" s="58" t="s">
        <v>68</v>
      </c>
      <c r="F15" s="58" t="s">
        <v>250</v>
      </c>
      <c r="G15" s="58" t="s">
        <v>70</v>
      </c>
      <c r="H15" s="59" t="s">
        <v>71</v>
      </c>
      <c r="I15" s="57" t="s">
        <v>72</v>
      </c>
      <c r="J15" s="60" t="s">
        <v>85</v>
      </c>
      <c r="K15" s="52" t="s">
        <v>251</v>
      </c>
      <c r="L15" s="61">
        <v>4948.12</v>
      </c>
      <c r="M15" s="61">
        <v>6693.34</v>
      </c>
      <c r="N15" s="61">
        <v>6480</v>
      </c>
      <c r="O15" s="61">
        <v>640</v>
      </c>
      <c r="P15" s="18">
        <v>6484</v>
      </c>
    </row>
    <row r="16" spans="1:16" ht="12.75" customHeight="1">
      <c r="A16" s="57">
        <v>1000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250</v>
      </c>
      <c r="G16" s="58" t="s">
        <v>70</v>
      </c>
      <c r="H16" s="59" t="s">
        <v>71</v>
      </c>
      <c r="I16" s="57" t="s">
        <v>72</v>
      </c>
      <c r="J16" s="60" t="s">
        <v>246</v>
      </c>
      <c r="K16" s="52" t="s">
        <v>251</v>
      </c>
      <c r="L16" s="61">
        <v>2445.79</v>
      </c>
      <c r="M16" s="61">
        <v>1430.04</v>
      </c>
      <c r="N16" s="61">
        <v>1688</v>
      </c>
      <c r="O16" s="61">
        <v>0</v>
      </c>
      <c r="P16" s="18">
        <v>1414</v>
      </c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250</v>
      </c>
      <c r="G17" s="58" t="s">
        <v>77</v>
      </c>
      <c r="H17" s="59" t="s">
        <v>71</v>
      </c>
      <c r="I17" s="57" t="s">
        <v>72</v>
      </c>
      <c r="J17" s="60" t="s">
        <v>85</v>
      </c>
      <c r="K17" s="52" t="s">
        <v>252</v>
      </c>
      <c r="L17" s="61">
        <v>11530.67</v>
      </c>
      <c r="M17" s="61">
        <v>14993.39</v>
      </c>
      <c r="N17" s="61">
        <v>13420</v>
      </c>
      <c r="O17" s="61">
        <v>9903.8</v>
      </c>
      <c r="P17" s="18">
        <v>12738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250</v>
      </c>
      <c r="G18" s="58" t="s">
        <v>77</v>
      </c>
      <c r="H18" s="59" t="s">
        <v>71</v>
      </c>
      <c r="I18" s="57" t="s">
        <v>72</v>
      </c>
      <c r="J18" s="60" t="s">
        <v>246</v>
      </c>
      <c r="K18" s="52" t="s">
        <v>252</v>
      </c>
      <c r="L18" s="61">
        <v>320.92</v>
      </c>
      <c r="M18" s="61">
        <v>948.47</v>
      </c>
      <c r="N18" s="61">
        <v>682</v>
      </c>
      <c r="O18" s="61">
        <v>678.69</v>
      </c>
      <c r="P18" s="18">
        <v>638</v>
      </c>
    </row>
    <row r="19" spans="1:16" ht="12.75" customHeight="1">
      <c r="A19" s="57">
        <v>2220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250</v>
      </c>
      <c r="G19" s="58" t="s">
        <v>70</v>
      </c>
      <c r="H19" s="59" t="s">
        <v>253</v>
      </c>
      <c r="I19" s="57" t="s">
        <v>72</v>
      </c>
      <c r="J19" s="60" t="s">
        <v>211</v>
      </c>
      <c r="K19" s="52" t="s">
        <v>254</v>
      </c>
      <c r="L19" s="61">
        <v>8267.41</v>
      </c>
      <c r="M19" s="61">
        <v>10259.82</v>
      </c>
      <c r="N19" s="61">
        <v>9727</v>
      </c>
      <c r="O19" s="61">
        <v>9702.43</v>
      </c>
      <c r="P19" s="18">
        <v>9224</v>
      </c>
    </row>
    <row r="20" spans="1:16" ht="12.75" customHeight="1">
      <c r="A20" s="106" t="s">
        <v>256</v>
      </c>
      <c r="P20" s="61"/>
    </row>
    <row r="21" spans="1:16" ht="12.75" customHeight="1">
      <c r="A21" s="57">
        <v>1000</v>
      </c>
      <c r="B21" s="57">
        <v>730</v>
      </c>
      <c r="C21" s="57" t="s">
        <v>63</v>
      </c>
      <c r="D21" s="57" t="s">
        <v>67</v>
      </c>
      <c r="E21" s="58" t="s">
        <v>257</v>
      </c>
      <c r="F21" s="58" t="s">
        <v>258</v>
      </c>
      <c r="G21" s="58" t="s">
        <v>70</v>
      </c>
      <c r="H21" s="59" t="s">
        <v>71</v>
      </c>
      <c r="I21" s="57" t="s">
        <v>72</v>
      </c>
      <c r="J21" s="60" t="s">
        <v>85</v>
      </c>
      <c r="K21" s="52" t="s">
        <v>259</v>
      </c>
      <c r="L21" s="61">
        <v>360</v>
      </c>
      <c r="M21" s="61">
        <v>469</v>
      </c>
      <c r="N21" s="61">
        <v>484</v>
      </c>
      <c r="O21" s="61">
        <v>0</v>
      </c>
      <c r="P21" s="18">
        <v>538</v>
      </c>
    </row>
    <row r="22" spans="1:16" ht="12.75" customHeight="1">
      <c r="A22" s="57">
        <v>1000</v>
      </c>
      <c r="B22" s="57">
        <v>730</v>
      </c>
      <c r="C22" s="57" t="s">
        <v>63</v>
      </c>
      <c r="D22" s="57" t="s">
        <v>67</v>
      </c>
      <c r="E22" s="58" t="s">
        <v>257</v>
      </c>
      <c r="F22" s="58" t="s">
        <v>258</v>
      </c>
      <c r="G22" s="58" t="s">
        <v>70</v>
      </c>
      <c r="H22" s="59" t="s">
        <v>71</v>
      </c>
      <c r="I22" s="57" t="s">
        <v>72</v>
      </c>
      <c r="J22" s="60" t="s">
        <v>246</v>
      </c>
      <c r="K22" s="52" t="s">
        <v>259</v>
      </c>
      <c r="L22" s="61">
        <v>214.02</v>
      </c>
      <c r="M22" s="61">
        <v>0</v>
      </c>
      <c r="N22" s="61">
        <v>2632</v>
      </c>
      <c r="O22" s="61">
        <v>0</v>
      </c>
      <c r="P22" s="18">
        <v>2674</v>
      </c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257</v>
      </c>
      <c r="F23" s="58" t="s">
        <v>258</v>
      </c>
      <c r="G23" s="58" t="s">
        <v>77</v>
      </c>
      <c r="H23" s="59" t="s">
        <v>71</v>
      </c>
      <c r="I23" s="57" t="s">
        <v>72</v>
      </c>
      <c r="J23" s="60" t="s">
        <v>85</v>
      </c>
      <c r="K23" s="52" t="s">
        <v>260</v>
      </c>
      <c r="L23" s="61">
        <v>1572.53</v>
      </c>
      <c r="M23" s="61">
        <v>1895.41</v>
      </c>
      <c r="N23" s="61">
        <v>1830</v>
      </c>
      <c r="O23" s="61">
        <v>0</v>
      </c>
      <c r="P23" s="18">
        <v>1737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257</v>
      </c>
      <c r="F24" s="58" t="s">
        <v>258</v>
      </c>
      <c r="G24" s="58" t="s">
        <v>77</v>
      </c>
      <c r="H24" s="59" t="s">
        <v>71</v>
      </c>
      <c r="I24" s="57" t="s">
        <v>72</v>
      </c>
      <c r="J24" s="60" t="s">
        <v>246</v>
      </c>
      <c r="K24" s="52" t="s">
        <v>260</v>
      </c>
      <c r="L24" s="61">
        <v>0</v>
      </c>
      <c r="M24" s="61">
        <v>0</v>
      </c>
      <c r="N24" s="61">
        <v>386</v>
      </c>
      <c r="O24" s="61">
        <v>452.26</v>
      </c>
      <c r="P24" s="18">
        <v>87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8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MIDWAY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52.2875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275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2378873.7727500005</v>
      </c>
      <c r="M8" s="72">
        <f>SUM(M11:M65536)</f>
        <v>814254.5461857002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45590.45</v>
      </c>
      <c r="M11" s="36">
        <v>18146.50726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30.9718</v>
      </c>
      <c r="Z11" s="23">
        <v>1</v>
      </c>
      <c r="AA11" s="99">
        <v>1</v>
      </c>
      <c r="AB11" s="78">
        <v>1208</v>
      </c>
      <c r="AC11" s="78">
        <v>5598.50726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66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48413.37</v>
      </c>
      <c r="M12" s="36">
        <v>18568.161836</v>
      </c>
      <c r="P12" s="23" t="s">
        <v>74</v>
      </c>
      <c r="Q12" s="23" t="s">
        <v>75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81</v>
      </c>
      <c r="W12" s="78">
        <v>32.8895</v>
      </c>
      <c r="Z12" s="23">
        <v>1</v>
      </c>
      <c r="AA12" s="99">
        <v>1</v>
      </c>
      <c r="AB12" s="78">
        <v>1283</v>
      </c>
      <c r="AC12" s="78">
        <v>5945.161836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66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49854.5</v>
      </c>
      <c r="M13" s="36">
        <v>18783.1326</v>
      </c>
      <c r="P13" s="23" t="s">
        <v>74</v>
      </c>
      <c r="Q13" s="23" t="s">
        <v>75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82</v>
      </c>
      <c r="W13" s="78">
        <v>33.8685</v>
      </c>
      <c r="Z13" s="23">
        <v>1</v>
      </c>
      <c r="AA13" s="99">
        <v>1</v>
      </c>
      <c r="AB13" s="78">
        <v>1321</v>
      </c>
      <c r="AC13" s="78">
        <v>6122.1326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66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73</v>
      </c>
      <c r="K14" s="35">
        <v>1</v>
      </c>
      <c r="L14" s="36">
        <v>59651.61</v>
      </c>
      <c r="M14" s="36">
        <v>20246.217708</v>
      </c>
      <c r="P14" s="23" t="s">
        <v>74</v>
      </c>
      <c r="Q14" s="23" t="s">
        <v>75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83</v>
      </c>
      <c r="W14" s="78">
        <v>40.5242</v>
      </c>
      <c r="Z14" s="23">
        <v>1</v>
      </c>
      <c r="AA14" s="99">
        <v>1</v>
      </c>
      <c r="AB14" s="78">
        <v>1581</v>
      </c>
      <c r="AC14" s="78">
        <v>7325.217708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84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85</v>
      </c>
      <c r="K15" s="35">
        <v>1</v>
      </c>
      <c r="L15" s="36">
        <v>40522.74</v>
      </c>
      <c r="M15" s="36">
        <v>17390.192472</v>
      </c>
      <c r="P15" s="23" t="s">
        <v>86</v>
      </c>
      <c r="Q15" s="23" t="s">
        <v>87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88</v>
      </c>
      <c r="W15" s="78">
        <v>27.529</v>
      </c>
      <c r="Z15" s="23">
        <v>1</v>
      </c>
      <c r="AA15" s="99">
        <v>1</v>
      </c>
      <c r="AB15" s="78">
        <v>1074</v>
      </c>
      <c r="AC15" s="78">
        <v>4976.192472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84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85</v>
      </c>
      <c r="K16" s="35">
        <v>1</v>
      </c>
      <c r="L16" s="36">
        <v>41696.77</v>
      </c>
      <c r="M16" s="36">
        <v>17565.363356</v>
      </c>
      <c r="P16" s="23" t="s">
        <v>86</v>
      </c>
      <c r="Q16" s="23" t="s">
        <v>87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89</v>
      </c>
      <c r="W16" s="78">
        <v>28.3266</v>
      </c>
      <c r="Z16" s="23">
        <v>1</v>
      </c>
      <c r="AA16" s="99">
        <v>1</v>
      </c>
      <c r="AB16" s="78">
        <v>1105</v>
      </c>
      <c r="AC16" s="78">
        <v>5120.363356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84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85</v>
      </c>
      <c r="K17" s="35">
        <v>1</v>
      </c>
      <c r="L17" s="36">
        <v>45590.45</v>
      </c>
      <c r="M17" s="36">
        <v>18146.50726</v>
      </c>
      <c r="P17" s="23" t="s">
        <v>86</v>
      </c>
      <c r="Q17" s="23" t="s">
        <v>87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90</v>
      </c>
      <c r="W17" s="78">
        <v>30.9718</v>
      </c>
      <c r="Z17" s="23">
        <v>1</v>
      </c>
      <c r="AA17" s="99">
        <v>1</v>
      </c>
      <c r="AB17" s="78">
        <v>1208</v>
      </c>
      <c r="AC17" s="78">
        <v>5598.50726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91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85</v>
      </c>
      <c r="K18" s="35">
        <v>1</v>
      </c>
      <c r="L18" s="36">
        <v>57803.3</v>
      </c>
      <c r="M18" s="36">
        <v>19970.24524</v>
      </c>
      <c r="P18" s="23" t="s">
        <v>92</v>
      </c>
      <c r="Q18" s="23" t="s">
        <v>93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94</v>
      </c>
      <c r="W18" s="78">
        <v>39.2685</v>
      </c>
      <c r="Z18" s="23">
        <v>1</v>
      </c>
      <c r="AA18" s="99">
        <v>1</v>
      </c>
      <c r="AB18" s="78">
        <v>1532</v>
      </c>
      <c r="AC18" s="78">
        <v>7098.245240000001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95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85</v>
      </c>
      <c r="K19" s="35">
        <v>1</v>
      </c>
      <c r="L19" s="36">
        <v>42951.54</v>
      </c>
      <c r="M19" s="36">
        <v>17752.449112000002</v>
      </c>
      <c r="P19" s="23" t="s">
        <v>96</v>
      </c>
      <c r="Q19" s="23" t="s">
        <v>97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98</v>
      </c>
      <c r="W19" s="78">
        <v>29.178999999999995</v>
      </c>
      <c r="Z19" s="23">
        <v>1</v>
      </c>
      <c r="AA19" s="99">
        <v>1</v>
      </c>
      <c r="AB19" s="78">
        <v>1138</v>
      </c>
      <c r="AC19" s="78">
        <v>5274.449112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95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85</v>
      </c>
      <c r="K20" s="35">
        <v>1</v>
      </c>
      <c r="L20" s="36">
        <v>43242.37</v>
      </c>
      <c r="M20" s="36">
        <v>17796.163036</v>
      </c>
      <c r="P20" s="23" t="s">
        <v>96</v>
      </c>
      <c r="Q20" s="23" t="s">
        <v>97</v>
      </c>
      <c r="R20" s="23" t="s">
        <v>76</v>
      </c>
      <c r="S20" s="23" t="s">
        <v>99</v>
      </c>
      <c r="T20" s="23" t="s">
        <v>78</v>
      </c>
      <c r="U20" s="23" t="s">
        <v>79</v>
      </c>
      <c r="V20" s="23" t="s">
        <v>100</v>
      </c>
      <c r="W20" s="78">
        <v>29.3766</v>
      </c>
      <c r="Z20" s="23">
        <v>1</v>
      </c>
      <c r="AA20" s="99">
        <v>1</v>
      </c>
      <c r="AB20" s="78">
        <v>1146</v>
      </c>
      <c r="AC20" s="78">
        <v>5310.163036000001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84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85</v>
      </c>
      <c r="K21" s="35">
        <v>1</v>
      </c>
      <c r="L21" s="36">
        <v>44253.78</v>
      </c>
      <c r="M21" s="36">
        <v>6607.364184</v>
      </c>
      <c r="P21" s="23" t="s">
        <v>86</v>
      </c>
      <c r="Q21" s="23" t="s">
        <v>87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101</v>
      </c>
      <c r="W21" s="78">
        <v>30.063699999999997</v>
      </c>
      <c r="Z21" s="23">
        <v>1</v>
      </c>
      <c r="AA21" s="99">
        <v>1</v>
      </c>
      <c r="AB21" s="78">
        <v>1173</v>
      </c>
      <c r="AC21" s="78">
        <v>5434.364184</v>
      </c>
      <c r="AD21" s="78">
        <v>0</v>
      </c>
      <c r="AE21" s="78">
        <v>0</v>
      </c>
    </row>
    <row r="22" spans="1:31" ht="12.75">
      <c r="A22" s="23">
        <v>110</v>
      </c>
      <c r="B22" s="23">
        <v>1000</v>
      </c>
      <c r="C22" s="30" t="s">
        <v>91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85</v>
      </c>
      <c r="K22" s="35">
        <v>1</v>
      </c>
      <c r="L22" s="36">
        <v>51377.55</v>
      </c>
      <c r="M22" s="36">
        <v>19011.16314</v>
      </c>
      <c r="P22" s="23" t="s">
        <v>92</v>
      </c>
      <c r="Q22" s="23" t="s">
        <v>93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102</v>
      </c>
      <c r="W22" s="78">
        <v>34.9032</v>
      </c>
      <c r="Z22" s="23">
        <v>1</v>
      </c>
      <c r="AA22" s="99">
        <v>1</v>
      </c>
      <c r="AB22" s="78">
        <v>1362</v>
      </c>
      <c r="AC22" s="78">
        <v>6309.163140000001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95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85</v>
      </c>
      <c r="K23" s="35">
        <v>1</v>
      </c>
      <c r="L23" s="36">
        <v>63323.3</v>
      </c>
      <c r="M23" s="36">
        <v>20794.10124</v>
      </c>
      <c r="P23" s="23" t="s">
        <v>96</v>
      </c>
      <c r="Q23" s="23" t="s">
        <v>97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103</v>
      </c>
      <c r="W23" s="78">
        <v>43.0185</v>
      </c>
      <c r="Z23" s="23">
        <v>1</v>
      </c>
      <c r="AA23" s="99">
        <v>1</v>
      </c>
      <c r="AB23" s="78">
        <v>1678</v>
      </c>
      <c r="AC23" s="78">
        <v>7776.101240000001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95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85</v>
      </c>
      <c r="K24" s="35">
        <v>1</v>
      </c>
      <c r="L24" s="36">
        <v>67112.52</v>
      </c>
      <c r="M24" s="36">
        <v>21359.417456000003</v>
      </c>
      <c r="P24" s="23" t="s">
        <v>96</v>
      </c>
      <c r="Q24" s="23" t="s">
        <v>97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104</v>
      </c>
      <c r="W24" s="78">
        <v>45.59270000000001</v>
      </c>
      <c r="Z24" s="23">
        <v>1</v>
      </c>
      <c r="AA24" s="99">
        <v>1</v>
      </c>
      <c r="AB24" s="78">
        <v>1778</v>
      </c>
      <c r="AC24" s="78">
        <v>8241.417456000001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91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85</v>
      </c>
      <c r="K25" s="35">
        <v>1</v>
      </c>
      <c r="L25" s="36">
        <v>46984.1</v>
      </c>
      <c r="M25" s="36">
        <v>18354.64748</v>
      </c>
      <c r="P25" s="23" t="s">
        <v>92</v>
      </c>
      <c r="Q25" s="23" t="s">
        <v>93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105</v>
      </c>
      <c r="W25" s="78">
        <v>31.918500000000005</v>
      </c>
      <c r="Z25" s="23">
        <v>1</v>
      </c>
      <c r="AA25" s="99">
        <v>1</v>
      </c>
      <c r="AB25" s="78">
        <v>1245</v>
      </c>
      <c r="AC25" s="78">
        <v>5769.6474800000005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91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85</v>
      </c>
      <c r="K26" s="35">
        <v>1</v>
      </c>
      <c r="L26" s="36">
        <v>65229.78</v>
      </c>
      <c r="M26" s="36">
        <v>21079.216984</v>
      </c>
      <c r="P26" s="23" t="s">
        <v>92</v>
      </c>
      <c r="Q26" s="23" t="s">
        <v>93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106</v>
      </c>
      <c r="W26" s="78">
        <v>44.3137</v>
      </c>
      <c r="Z26" s="23">
        <v>1</v>
      </c>
      <c r="AA26" s="99">
        <v>1</v>
      </c>
      <c r="AB26" s="78">
        <v>1729</v>
      </c>
      <c r="AC26" s="78">
        <v>8010.216984000001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107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108</v>
      </c>
      <c r="K27" s="35">
        <v>1</v>
      </c>
      <c r="L27" s="36">
        <v>40522.74</v>
      </c>
      <c r="M27" s="36">
        <v>6050.192472</v>
      </c>
      <c r="P27" s="23" t="s">
        <v>109</v>
      </c>
      <c r="Q27" s="23" t="s">
        <v>110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88</v>
      </c>
      <c r="W27" s="78">
        <v>27.529</v>
      </c>
      <c r="Z27" s="23">
        <v>1</v>
      </c>
      <c r="AA27" s="99">
        <v>1</v>
      </c>
      <c r="AB27" s="78">
        <v>1074</v>
      </c>
      <c r="AC27" s="78">
        <v>4976.192472</v>
      </c>
      <c r="AD27" s="78">
        <v>0</v>
      </c>
      <c r="AE27" s="78">
        <v>0</v>
      </c>
    </row>
    <row r="28" spans="1:31" ht="12.75">
      <c r="A28" s="23">
        <v>110</v>
      </c>
      <c r="B28" s="23">
        <v>1000</v>
      </c>
      <c r="C28" s="30" t="s">
        <v>111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108</v>
      </c>
      <c r="K28" s="35">
        <v>1</v>
      </c>
      <c r="L28" s="36">
        <v>43242.37</v>
      </c>
      <c r="M28" s="36">
        <v>17796.163036</v>
      </c>
      <c r="P28" s="23" t="s">
        <v>112</v>
      </c>
      <c r="Q28" s="23" t="s">
        <v>113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100</v>
      </c>
      <c r="W28" s="78">
        <v>29.3766</v>
      </c>
      <c r="Z28" s="23">
        <v>1</v>
      </c>
      <c r="AA28" s="99">
        <v>1</v>
      </c>
      <c r="AB28" s="78">
        <v>1146</v>
      </c>
      <c r="AC28" s="78">
        <v>5310.163036000001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111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108</v>
      </c>
      <c r="K29" s="35">
        <v>1</v>
      </c>
      <c r="L29" s="36">
        <v>43242.37</v>
      </c>
      <c r="M29" s="36">
        <v>17796.163036</v>
      </c>
      <c r="P29" s="23" t="s">
        <v>112</v>
      </c>
      <c r="Q29" s="23" t="s">
        <v>113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100</v>
      </c>
      <c r="W29" s="78">
        <v>29.3766</v>
      </c>
      <c r="Z29" s="23">
        <v>1</v>
      </c>
      <c r="AA29" s="99">
        <v>1</v>
      </c>
      <c r="AB29" s="78">
        <v>1146</v>
      </c>
      <c r="AC29" s="78">
        <v>5310.163036000001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111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108</v>
      </c>
      <c r="K30" s="35">
        <v>1</v>
      </c>
      <c r="L30" s="36">
        <v>45590.45</v>
      </c>
      <c r="M30" s="36">
        <v>18146.50726</v>
      </c>
      <c r="P30" s="23" t="s">
        <v>112</v>
      </c>
      <c r="Q30" s="23" t="s">
        <v>113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80</v>
      </c>
      <c r="W30" s="78">
        <v>30.9718</v>
      </c>
      <c r="Z30" s="23">
        <v>1</v>
      </c>
      <c r="AA30" s="99">
        <v>1</v>
      </c>
      <c r="AB30" s="78">
        <v>1208</v>
      </c>
      <c r="AC30" s="78">
        <v>5598.50726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107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108</v>
      </c>
      <c r="K31" s="35">
        <v>1</v>
      </c>
      <c r="L31" s="36">
        <v>59651.61</v>
      </c>
      <c r="M31" s="36">
        <v>20246.217708</v>
      </c>
      <c r="P31" s="23" t="s">
        <v>109</v>
      </c>
      <c r="Q31" s="23" t="s">
        <v>110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114</v>
      </c>
      <c r="W31" s="78">
        <v>40.5242</v>
      </c>
      <c r="Z31" s="23">
        <v>1</v>
      </c>
      <c r="AA31" s="99">
        <v>1</v>
      </c>
      <c r="AB31" s="78">
        <v>1581</v>
      </c>
      <c r="AC31" s="78">
        <v>7325.217708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111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108</v>
      </c>
      <c r="K32" s="35">
        <v>1</v>
      </c>
      <c r="L32" s="36">
        <v>67112.52</v>
      </c>
      <c r="M32" s="36">
        <v>20621.417456000003</v>
      </c>
      <c r="P32" s="23" t="s">
        <v>112</v>
      </c>
      <c r="Q32" s="23" t="s">
        <v>113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104</v>
      </c>
      <c r="W32" s="78">
        <v>45.59270000000001</v>
      </c>
      <c r="Z32" s="23">
        <v>1</v>
      </c>
      <c r="AA32" s="99">
        <v>1</v>
      </c>
      <c r="AB32" s="78">
        <v>1040</v>
      </c>
      <c r="AC32" s="78">
        <v>8241.417456000001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107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108</v>
      </c>
      <c r="K33" s="35">
        <v>1</v>
      </c>
      <c r="L33" s="36">
        <v>67112.52</v>
      </c>
      <c r="M33" s="36">
        <v>20621.417456000003</v>
      </c>
      <c r="P33" s="23" t="s">
        <v>109</v>
      </c>
      <c r="Q33" s="23" t="s">
        <v>110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104</v>
      </c>
      <c r="W33" s="78">
        <v>45.59270000000001</v>
      </c>
      <c r="Z33" s="23">
        <v>1</v>
      </c>
      <c r="AA33" s="99">
        <v>1</v>
      </c>
      <c r="AB33" s="78">
        <v>1040</v>
      </c>
      <c r="AC33" s="78">
        <v>8241.417456000001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107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108</v>
      </c>
      <c r="K34" s="35">
        <v>1</v>
      </c>
      <c r="L34" s="36">
        <v>59651.61</v>
      </c>
      <c r="M34" s="36">
        <v>20246.217708</v>
      </c>
      <c r="P34" s="23" t="s">
        <v>109</v>
      </c>
      <c r="Q34" s="23" t="s">
        <v>110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83</v>
      </c>
      <c r="W34" s="78">
        <v>40.5242</v>
      </c>
      <c r="Z34" s="23">
        <v>1</v>
      </c>
      <c r="AA34" s="99">
        <v>1</v>
      </c>
      <c r="AB34" s="78">
        <v>1581</v>
      </c>
      <c r="AC34" s="78">
        <v>7325.217708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115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116</v>
      </c>
      <c r="K35" s="35">
        <v>0.333</v>
      </c>
      <c r="L35" s="36">
        <v>21721.516740000006</v>
      </c>
      <c r="M35" s="36">
        <v>3243.402255672001</v>
      </c>
      <c r="P35" s="23" t="s">
        <v>117</v>
      </c>
      <c r="Q35" s="23" t="s">
        <v>118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106</v>
      </c>
      <c r="W35" s="78">
        <v>44.3137</v>
      </c>
      <c r="Z35" s="23">
        <v>0.333</v>
      </c>
      <c r="AA35" s="99">
        <v>0.333</v>
      </c>
      <c r="AB35" s="78">
        <v>576</v>
      </c>
      <c r="AC35" s="78">
        <v>2667.402255672001</v>
      </c>
      <c r="AD35" s="78">
        <v>0</v>
      </c>
      <c r="AE35" s="78">
        <v>0</v>
      </c>
    </row>
    <row r="36" spans="1:31" ht="12.75">
      <c r="A36" s="23">
        <v>110</v>
      </c>
      <c r="B36" s="23">
        <v>1000</v>
      </c>
      <c r="C36" s="30" t="s">
        <v>115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119</v>
      </c>
      <c r="K36" s="35">
        <v>0.333</v>
      </c>
      <c r="L36" s="36">
        <v>21721.516740000006</v>
      </c>
      <c r="M36" s="36">
        <v>3243.402255672001</v>
      </c>
      <c r="P36" s="23" t="s">
        <v>117</v>
      </c>
      <c r="Q36" s="23" t="s">
        <v>118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106</v>
      </c>
      <c r="W36" s="78">
        <v>44.3137</v>
      </c>
      <c r="Z36" s="23">
        <v>0.333</v>
      </c>
      <c r="AA36" s="99">
        <v>0.333</v>
      </c>
      <c r="AB36" s="78">
        <v>576</v>
      </c>
      <c r="AC36" s="78">
        <v>2667.402255672001</v>
      </c>
      <c r="AD36" s="78">
        <v>0</v>
      </c>
      <c r="AE36" s="78">
        <v>0</v>
      </c>
    </row>
    <row r="37" spans="1:31" ht="12.75">
      <c r="A37" s="23">
        <v>110</v>
      </c>
      <c r="B37" s="23">
        <v>1000</v>
      </c>
      <c r="C37" s="30" t="s">
        <v>115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71</v>
      </c>
      <c r="I37" s="31" t="s">
        <v>72</v>
      </c>
      <c r="J37" s="34" t="s">
        <v>120</v>
      </c>
      <c r="K37" s="35">
        <v>0.33399999999999996</v>
      </c>
      <c r="L37" s="36">
        <v>21786.746519999997</v>
      </c>
      <c r="M37" s="36">
        <v>3252.412472656</v>
      </c>
      <c r="P37" s="23" t="s">
        <v>117</v>
      </c>
      <c r="Q37" s="23" t="s">
        <v>118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106</v>
      </c>
      <c r="W37" s="78">
        <v>44.3137</v>
      </c>
      <c r="Z37" s="23">
        <v>0.33399999999999996</v>
      </c>
      <c r="AA37" s="99">
        <v>0.33399999999999996</v>
      </c>
      <c r="AB37" s="78">
        <v>577</v>
      </c>
      <c r="AC37" s="78">
        <v>2675.412472656</v>
      </c>
      <c r="AD37" s="78">
        <v>0</v>
      </c>
      <c r="AE37" s="78">
        <v>0</v>
      </c>
    </row>
    <row r="38" spans="1:31" ht="12.75">
      <c r="A38" s="23">
        <v>110</v>
      </c>
      <c r="B38" s="23">
        <v>1000</v>
      </c>
      <c r="C38" s="30" t="s">
        <v>121</v>
      </c>
      <c r="D38" s="31" t="s">
        <v>67</v>
      </c>
      <c r="E38" s="32" t="s">
        <v>68</v>
      </c>
      <c r="F38" s="32" t="s">
        <v>69</v>
      </c>
      <c r="G38" s="32" t="s">
        <v>70</v>
      </c>
      <c r="H38" s="33" t="s">
        <v>122</v>
      </c>
      <c r="I38" s="31" t="s">
        <v>72</v>
      </c>
      <c r="J38" s="34" t="s">
        <v>123</v>
      </c>
      <c r="K38" s="35">
        <v>0.35</v>
      </c>
      <c r="L38" s="36">
        <v>15033.039</v>
      </c>
      <c r="M38" s="36">
        <v>6213.057189200001</v>
      </c>
      <c r="P38" s="23" t="s">
        <v>124</v>
      </c>
      <c r="Q38" s="23" t="s">
        <v>125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98</v>
      </c>
      <c r="W38" s="78">
        <v>29.178999999999995</v>
      </c>
      <c r="Z38" s="23">
        <v>0.35</v>
      </c>
      <c r="AA38" s="99">
        <v>0.35</v>
      </c>
      <c r="AB38" s="78">
        <v>398</v>
      </c>
      <c r="AC38" s="78">
        <v>1846.0571892000003</v>
      </c>
      <c r="AD38" s="78">
        <v>3969</v>
      </c>
      <c r="AE38" s="78">
        <v>0</v>
      </c>
    </row>
    <row r="39" spans="1:31" ht="12.75">
      <c r="A39" s="23">
        <v>110</v>
      </c>
      <c r="B39" s="23">
        <v>1000</v>
      </c>
      <c r="C39" s="30" t="s">
        <v>126</v>
      </c>
      <c r="D39" s="31" t="s">
        <v>67</v>
      </c>
      <c r="E39" s="32" t="s">
        <v>68</v>
      </c>
      <c r="F39" s="32" t="s">
        <v>127</v>
      </c>
      <c r="G39" s="32" t="s">
        <v>70</v>
      </c>
      <c r="H39" s="33" t="s">
        <v>71</v>
      </c>
      <c r="I39" s="31" t="s">
        <v>72</v>
      </c>
      <c r="J39" s="34" t="s">
        <v>128</v>
      </c>
      <c r="K39" s="35">
        <v>1</v>
      </c>
      <c r="L39" s="36">
        <v>34863.85</v>
      </c>
      <c r="M39" s="36">
        <v>16545.28078</v>
      </c>
      <c r="P39" s="23" t="s">
        <v>129</v>
      </c>
      <c r="Q39" s="23" t="s">
        <v>130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131</v>
      </c>
      <c r="W39" s="78">
        <v>23.6847</v>
      </c>
      <c r="Z39" s="23">
        <v>1</v>
      </c>
      <c r="AA39" s="99">
        <v>1</v>
      </c>
      <c r="AB39" s="78">
        <v>924</v>
      </c>
      <c r="AC39" s="78">
        <v>4281.28078</v>
      </c>
      <c r="AD39" s="78">
        <v>11340</v>
      </c>
      <c r="AE39" s="78">
        <v>0</v>
      </c>
    </row>
    <row r="40" spans="1:31" ht="12.75">
      <c r="A40" s="23">
        <v>110</v>
      </c>
      <c r="B40" s="23">
        <v>1000</v>
      </c>
      <c r="C40" s="30" t="s">
        <v>132</v>
      </c>
      <c r="D40" s="31" t="s">
        <v>67</v>
      </c>
      <c r="E40" s="32" t="s">
        <v>68</v>
      </c>
      <c r="F40" s="32" t="s">
        <v>127</v>
      </c>
      <c r="G40" s="32" t="s">
        <v>70</v>
      </c>
      <c r="H40" s="33" t="s">
        <v>71</v>
      </c>
      <c r="I40" s="31" t="s">
        <v>72</v>
      </c>
      <c r="J40" s="34" t="s">
        <v>128</v>
      </c>
      <c r="K40" s="35">
        <v>1</v>
      </c>
      <c r="L40" s="36">
        <v>57803.3</v>
      </c>
      <c r="M40" s="36">
        <v>19970.24524</v>
      </c>
      <c r="P40" s="23" t="s">
        <v>133</v>
      </c>
      <c r="Q40" s="23" t="s">
        <v>134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94</v>
      </c>
      <c r="W40" s="78">
        <v>39.2685</v>
      </c>
      <c r="Z40" s="23">
        <v>1</v>
      </c>
      <c r="AA40" s="99">
        <v>1</v>
      </c>
      <c r="AB40" s="78">
        <v>1532</v>
      </c>
      <c r="AC40" s="78">
        <v>7098.245240000001</v>
      </c>
      <c r="AD40" s="78">
        <v>11340</v>
      </c>
      <c r="AE40" s="78">
        <v>0</v>
      </c>
    </row>
    <row r="41" spans="1:31" ht="12.75">
      <c r="A41" s="23">
        <v>110</v>
      </c>
      <c r="B41" s="23">
        <v>1000</v>
      </c>
      <c r="C41" s="30" t="s">
        <v>126</v>
      </c>
      <c r="D41" s="31" t="s">
        <v>67</v>
      </c>
      <c r="E41" s="32" t="s">
        <v>68</v>
      </c>
      <c r="F41" s="32" t="s">
        <v>127</v>
      </c>
      <c r="G41" s="32" t="s">
        <v>70</v>
      </c>
      <c r="H41" s="33" t="s">
        <v>71</v>
      </c>
      <c r="I41" s="31" t="s">
        <v>72</v>
      </c>
      <c r="J41" s="34" t="s">
        <v>128</v>
      </c>
      <c r="K41" s="35">
        <v>1</v>
      </c>
      <c r="L41" s="36">
        <v>42951.54</v>
      </c>
      <c r="M41" s="36">
        <v>17752.449112000002</v>
      </c>
      <c r="P41" s="23" t="s">
        <v>129</v>
      </c>
      <c r="Q41" s="23" t="s">
        <v>130</v>
      </c>
      <c r="R41" s="23" t="s">
        <v>76</v>
      </c>
      <c r="S41" s="23" t="s">
        <v>99</v>
      </c>
      <c r="T41" s="23" t="s">
        <v>78</v>
      </c>
      <c r="U41" s="23" t="s">
        <v>79</v>
      </c>
      <c r="V41" s="23" t="s">
        <v>98</v>
      </c>
      <c r="W41" s="78">
        <v>29.178999999999995</v>
      </c>
      <c r="Z41" s="23">
        <v>1</v>
      </c>
      <c r="AA41" s="99">
        <v>1</v>
      </c>
      <c r="AB41" s="78">
        <v>1138</v>
      </c>
      <c r="AC41" s="78">
        <v>5274.449112</v>
      </c>
      <c r="AD41" s="78">
        <v>11340</v>
      </c>
      <c r="AE41" s="78">
        <v>0</v>
      </c>
    </row>
    <row r="42" spans="1:31" ht="12.75">
      <c r="A42" s="23">
        <v>110</v>
      </c>
      <c r="B42" s="23">
        <v>1000</v>
      </c>
      <c r="C42" s="30" t="s">
        <v>126</v>
      </c>
      <c r="D42" s="31" t="s">
        <v>67</v>
      </c>
      <c r="E42" s="32" t="s">
        <v>68</v>
      </c>
      <c r="F42" s="32" t="s">
        <v>127</v>
      </c>
      <c r="G42" s="32" t="s">
        <v>70</v>
      </c>
      <c r="H42" s="33" t="s">
        <v>71</v>
      </c>
      <c r="I42" s="31" t="s">
        <v>72</v>
      </c>
      <c r="J42" s="34" t="s">
        <v>128</v>
      </c>
      <c r="K42" s="35">
        <v>1</v>
      </c>
      <c r="L42" s="36">
        <v>42951.54</v>
      </c>
      <c r="M42" s="36">
        <v>17752.449112000002</v>
      </c>
      <c r="P42" s="23" t="s">
        <v>129</v>
      </c>
      <c r="Q42" s="23" t="s">
        <v>130</v>
      </c>
      <c r="R42" s="23" t="s">
        <v>76</v>
      </c>
      <c r="S42" s="23" t="s">
        <v>135</v>
      </c>
      <c r="T42" s="23" t="s">
        <v>78</v>
      </c>
      <c r="U42" s="23" t="s">
        <v>79</v>
      </c>
      <c r="V42" s="23" t="s">
        <v>98</v>
      </c>
      <c r="W42" s="78">
        <v>29.178999999999995</v>
      </c>
      <c r="Z42" s="23">
        <v>1</v>
      </c>
      <c r="AA42" s="99">
        <v>1</v>
      </c>
      <c r="AB42" s="78">
        <v>1138</v>
      </c>
      <c r="AC42" s="78">
        <v>5274.449112</v>
      </c>
      <c r="AD42" s="78">
        <v>11340</v>
      </c>
      <c r="AE42" s="78">
        <v>0</v>
      </c>
    </row>
    <row r="43" spans="1:31" ht="12.75">
      <c r="A43" s="23">
        <v>110</v>
      </c>
      <c r="B43" s="23">
        <v>1000</v>
      </c>
      <c r="C43" s="30" t="s">
        <v>126</v>
      </c>
      <c r="D43" s="31" t="s">
        <v>67</v>
      </c>
      <c r="E43" s="32" t="s">
        <v>68</v>
      </c>
      <c r="F43" s="32" t="s">
        <v>127</v>
      </c>
      <c r="G43" s="32" t="s">
        <v>70</v>
      </c>
      <c r="H43" s="33" t="s">
        <v>71</v>
      </c>
      <c r="I43" s="31" t="s">
        <v>72</v>
      </c>
      <c r="J43" s="34" t="s">
        <v>128</v>
      </c>
      <c r="K43" s="35">
        <v>1</v>
      </c>
      <c r="L43" s="36">
        <v>49854.5</v>
      </c>
      <c r="M43" s="36">
        <v>18783.1326</v>
      </c>
      <c r="P43" s="23" t="s">
        <v>129</v>
      </c>
      <c r="Q43" s="23" t="s">
        <v>130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136</v>
      </c>
      <c r="W43" s="78">
        <v>33.8685</v>
      </c>
      <c r="Z43" s="23">
        <v>1</v>
      </c>
      <c r="AA43" s="99">
        <v>1</v>
      </c>
      <c r="AB43" s="78">
        <v>1321</v>
      </c>
      <c r="AC43" s="78">
        <v>6122.1326</v>
      </c>
      <c r="AD43" s="78">
        <v>11340</v>
      </c>
      <c r="AE43" s="78">
        <v>0</v>
      </c>
    </row>
    <row r="44" ht="12.75">
      <c r="A44" s="105" t="s">
        <v>138</v>
      </c>
    </row>
    <row r="45" spans="1:31" ht="12.75">
      <c r="A45" s="23">
        <v>118</v>
      </c>
      <c r="B45" s="23">
        <v>1000</v>
      </c>
      <c r="C45" s="30" t="s">
        <v>139</v>
      </c>
      <c r="D45" s="31" t="s">
        <v>67</v>
      </c>
      <c r="E45" s="32" t="s">
        <v>68</v>
      </c>
      <c r="F45" s="32" t="s">
        <v>69</v>
      </c>
      <c r="G45" s="32" t="s">
        <v>140</v>
      </c>
      <c r="H45" s="33" t="s">
        <v>71</v>
      </c>
      <c r="I45" s="31" t="s">
        <v>72</v>
      </c>
      <c r="J45" s="34" t="s">
        <v>73</v>
      </c>
      <c r="K45" s="35">
        <v>0.333</v>
      </c>
      <c r="L45" s="36">
        <v>13494.072420000004</v>
      </c>
      <c r="M45" s="36">
        <v>5791.292093176</v>
      </c>
      <c r="P45" s="23" t="s">
        <v>141</v>
      </c>
      <c r="Q45" s="23" t="s">
        <v>142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143</v>
      </c>
      <c r="W45" s="78">
        <v>27.529</v>
      </c>
      <c r="Z45" s="23">
        <v>0.333</v>
      </c>
      <c r="AA45" s="99">
        <v>0.333</v>
      </c>
      <c r="AB45" s="78">
        <v>358</v>
      </c>
      <c r="AC45" s="78">
        <v>1657.0720931760006</v>
      </c>
      <c r="AD45" s="78">
        <v>3776.22</v>
      </c>
      <c r="AE45" s="78">
        <v>0</v>
      </c>
    </row>
    <row r="46" spans="1:31" ht="12.75">
      <c r="A46" s="23">
        <v>118</v>
      </c>
      <c r="B46" s="23">
        <v>1000</v>
      </c>
      <c r="C46" s="30" t="s">
        <v>144</v>
      </c>
      <c r="D46" s="31" t="s">
        <v>67</v>
      </c>
      <c r="E46" s="32" t="s">
        <v>68</v>
      </c>
      <c r="F46" s="32" t="s">
        <v>69</v>
      </c>
      <c r="G46" s="32" t="s">
        <v>140</v>
      </c>
      <c r="H46" s="33" t="s">
        <v>71</v>
      </c>
      <c r="I46" s="31" t="s">
        <v>72</v>
      </c>
      <c r="J46" s="34" t="s">
        <v>73</v>
      </c>
      <c r="K46" s="35">
        <v>0.08325</v>
      </c>
      <c r="L46" s="36">
        <v>3795.4049625000007</v>
      </c>
      <c r="M46" s="36">
        <v>1511.130729395</v>
      </c>
      <c r="P46" s="23" t="s">
        <v>145</v>
      </c>
      <c r="Q46" s="23" t="s">
        <v>146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90</v>
      </c>
      <c r="W46" s="78">
        <v>30.9718</v>
      </c>
      <c r="Z46" s="23">
        <v>0.08325</v>
      </c>
      <c r="AA46" s="99">
        <v>0.08325</v>
      </c>
      <c r="AB46" s="78">
        <v>101</v>
      </c>
      <c r="AC46" s="78">
        <v>466.0757293950001</v>
      </c>
      <c r="AD46" s="78">
        <v>944.055</v>
      </c>
      <c r="AE46" s="78">
        <v>0</v>
      </c>
    </row>
    <row r="47" spans="1:31" ht="12.75">
      <c r="A47" s="23">
        <v>118</v>
      </c>
      <c r="B47" s="23">
        <v>1000</v>
      </c>
      <c r="C47" s="30" t="s">
        <v>147</v>
      </c>
      <c r="D47" s="31" t="s">
        <v>67</v>
      </c>
      <c r="E47" s="32" t="s">
        <v>68</v>
      </c>
      <c r="F47" s="32" t="s">
        <v>69</v>
      </c>
      <c r="G47" s="32" t="s">
        <v>140</v>
      </c>
      <c r="H47" s="33" t="s">
        <v>71</v>
      </c>
      <c r="I47" s="31" t="s">
        <v>72</v>
      </c>
      <c r="J47" s="34" t="s">
        <v>73</v>
      </c>
      <c r="K47" s="35">
        <v>0.062437500000000014</v>
      </c>
      <c r="L47" s="36">
        <v>3305.130311250001</v>
      </c>
      <c r="M47" s="36">
        <v>1201.9112522215003</v>
      </c>
      <c r="P47" s="23" t="s">
        <v>148</v>
      </c>
      <c r="Q47" s="23" t="s">
        <v>149</v>
      </c>
      <c r="R47" s="23" t="s">
        <v>76</v>
      </c>
      <c r="S47" s="23" t="s">
        <v>77</v>
      </c>
      <c r="T47" s="23" t="s">
        <v>78</v>
      </c>
      <c r="U47" s="23" t="s">
        <v>79</v>
      </c>
      <c r="V47" s="23" t="s">
        <v>150</v>
      </c>
      <c r="W47" s="78">
        <v>35.9613</v>
      </c>
      <c r="Z47" s="23">
        <v>0.062437500000000014</v>
      </c>
      <c r="AA47" s="99">
        <v>0.062437500000000014</v>
      </c>
      <c r="AB47" s="78">
        <v>88</v>
      </c>
      <c r="AC47" s="78">
        <v>405.87000222150016</v>
      </c>
      <c r="AD47" s="78">
        <v>708.0412500000001</v>
      </c>
      <c r="AE47" s="78">
        <v>0</v>
      </c>
    </row>
    <row r="48" spans="1:31" ht="12.75">
      <c r="A48" s="23">
        <v>118</v>
      </c>
      <c r="B48" s="23">
        <v>1000</v>
      </c>
      <c r="C48" s="30" t="s">
        <v>151</v>
      </c>
      <c r="D48" s="31" t="s">
        <v>67</v>
      </c>
      <c r="E48" s="32" t="s">
        <v>68</v>
      </c>
      <c r="F48" s="32" t="s">
        <v>69</v>
      </c>
      <c r="G48" s="32" t="s">
        <v>140</v>
      </c>
      <c r="H48" s="33" t="s">
        <v>71</v>
      </c>
      <c r="I48" s="31" t="s">
        <v>72</v>
      </c>
      <c r="J48" s="34" t="s">
        <v>73</v>
      </c>
      <c r="K48" s="35">
        <v>0.333</v>
      </c>
      <c r="L48" s="36">
        <v>15645.705300000003</v>
      </c>
      <c r="M48" s="36">
        <v>6112.51261084</v>
      </c>
      <c r="P48" s="23" t="s">
        <v>152</v>
      </c>
      <c r="Q48" s="23" t="s">
        <v>153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154</v>
      </c>
      <c r="W48" s="78">
        <v>31.918500000000005</v>
      </c>
      <c r="Z48" s="23">
        <v>0.333</v>
      </c>
      <c r="AA48" s="99">
        <v>0.333</v>
      </c>
      <c r="AB48" s="78">
        <v>415</v>
      </c>
      <c r="AC48" s="78">
        <v>1921.2926108400004</v>
      </c>
      <c r="AD48" s="78">
        <v>3776.22</v>
      </c>
      <c r="AE48" s="78">
        <v>0</v>
      </c>
    </row>
    <row r="49" spans="1:31" ht="12.75">
      <c r="A49" s="23">
        <v>118</v>
      </c>
      <c r="B49" s="23">
        <v>1000</v>
      </c>
      <c r="C49" s="30" t="s">
        <v>155</v>
      </c>
      <c r="D49" s="31" t="s">
        <v>67</v>
      </c>
      <c r="E49" s="32" t="s">
        <v>68</v>
      </c>
      <c r="F49" s="32" t="s">
        <v>69</v>
      </c>
      <c r="G49" s="32" t="s">
        <v>140</v>
      </c>
      <c r="H49" s="33" t="s">
        <v>71</v>
      </c>
      <c r="I49" s="31" t="s">
        <v>72</v>
      </c>
      <c r="J49" s="34" t="s">
        <v>73</v>
      </c>
      <c r="K49" s="35">
        <v>0.333</v>
      </c>
      <c r="L49" s="36">
        <v>15645.705300000003</v>
      </c>
      <c r="M49" s="36">
        <v>2336.2926108400006</v>
      </c>
      <c r="P49" s="23" t="s">
        <v>156</v>
      </c>
      <c r="Q49" s="23" t="s">
        <v>157</v>
      </c>
      <c r="R49" s="23" t="s">
        <v>76</v>
      </c>
      <c r="S49" s="23" t="s">
        <v>99</v>
      </c>
      <c r="T49" s="23" t="s">
        <v>78</v>
      </c>
      <c r="U49" s="23" t="s">
        <v>79</v>
      </c>
      <c r="V49" s="23" t="s">
        <v>158</v>
      </c>
      <c r="W49" s="78">
        <v>31.918500000000005</v>
      </c>
      <c r="Z49" s="23">
        <v>0.333</v>
      </c>
      <c r="AA49" s="99">
        <v>0.333</v>
      </c>
      <c r="AB49" s="78">
        <v>415</v>
      </c>
      <c r="AC49" s="78">
        <v>1921.2926108400004</v>
      </c>
      <c r="AD49" s="78">
        <v>0</v>
      </c>
      <c r="AE49" s="78">
        <v>0</v>
      </c>
    </row>
    <row r="50" spans="1:31" ht="12.75">
      <c r="A50" s="23">
        <v>118</v>
      </c>
      <c r="B50" s="23">
        <v>1000</v>
      </c>
      <c r="C50" s="30" t="s">
        <v>139</v>
      </c>
      <c r="D50" s="31" t="s">
        <v>67</v>
      </c>
      <c r="E50" s="32" t="s">
        <v>68</v>
      </c>
      <c r="F50" s="32" t="s">
        <v>69</v>
      </c>
      <c r="G50" s="32" t="s">
        <v>140</v>
      </c>
      <c r="H50" s="33" t="s">
        <v>71</v>
      </c>
      <c r="I50" s="31" t="s">
        <v>72</v>
      </c>
      <c r="J50" s="34" t="s">
        <v>85</v>
      </c>
      <c r="K50" s="35">
        <v>0.333</v>
      </c>
      <c r="L50" s="36">
        <v>13494.072420000004</v>
      </c>
      <c r="M50" s="36">
        <v>5791.292093176</v>
      </c>
      <c r="P50" s="23" t="s">
        <v>141</v>
      </c>
      <c r="Q50" s="23" t="s">
        <v>142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143</v>
      </c>
      <c r="W50" s="78">
        <v>27.529</v>
      </c>
      <c r="Z50" s="23">
        <v>0.333</v>
      </c>
      <c r="AA50" s="99">
        <v>0.333</v>
      </c>
      <c r="AB50" s="78">
        <v>358</v>
      </c>
      <c r="AC50" s="78">
        <v>1657.0720931760006</v>
      </c>
      <c r="AD50" s="78">
        <v>3776.22</v>
      </c>
      <c r="AE50" s="78">
        <v>0</v>
      </c>
    </row>
    <row r="51" spans="1:31" ht="12.75">
      <c r="A51" s="23">
        <v>118</v>
      </c>
      <c r="B51" s="23">
        <v>1000</v>
      </c>
      <c r="C51" s="30" t="s">
        <v>144</v>
      </c>
      <c r="D51" s="31" t="s">
        <v>67</v>
      </c>
      <c r="E51" s="32" t="s">
        <v>68</v>
      </c>
      <c r="F51" s="32" t="s">
        <v>69</v>
      </c>
      <c r="G51" s="32" t="s">
        <v>140</v>
      </c>
      <c r="H51" s="33" t="s">
        <v>71</v>
      </c>
      <c r="I51" s="31" t="s">
        <v>72</v>
      </c>
      <c r="J51" s="34" t="s">
        <v>85</v>
      </c>
      <c r="K51" s="35">
        <v>0.08325</v>
      </c>
      <c r="L51" s="36">
        <v>3795.4049625000007</v>
      </c>
      <c r="M51" s="36">
        <v>1511.130729395</v>
      </c>
      <c r="P51" s="23" t="s">
        <v>145</v>
      </c>
      <c r="Q51" s="23" t="s">
        <v>146</v>
      </c>
      <c r="R51" s="23" t="s">
        <v>76</v>
      </c>
      <c r="S51" s="23" t="s">
        <v>77</v>
      </c>
      <c r="T51" s="23" t="s">
        <v>78</v>
      </c>
      <c r="U51" s="23" t="s">
        <v>79</v>
      </c>
      <c r="V51" s="23" t="s">
        <v>90</v>
      </c>
      <c r="W51" s="78">
        <v>30.9718</v>
      </c>
      <c r="Z51" s="23">
        <v>0.08325</v>
      </c>
      <c r="AA51" s="99">
        <v>0.08325</v>
      </c>
      <c r="AB51" s="78">
        <v>101</v>
      </c>
      <c r="AC51" s="78">
        <v>466.0757293950001</v>
      </c>
      <c r="AD51" s="78">
        <v>944.055</v>
      </c>
      <c r="AE51" s="78">
        <v>0</v>
      </c>
    </row>
    <row r="52" spans="1:31" ht="12.75">
      <c r="A52" s="23">
        <v>118</v>
      </c>
      <c r="B52" s="23">
        <v>1000</v>
      </c>
      <c r="C52" s="30" t="s">
        <v>147</v>
      </c>
      <c r="D52" s="31" t="s">
        <v>67</v>
      </c>
      <c r="E52" s="32" t="s">
        <v>68</v>
      </c>
      <c r="F52" s="32" t="s">
        <v>69</v>
      </c>
      <c r="G52" s="32" t="s">
        <v>140</v>
      </c>
      <c r="H52" s="33" t="s">
        <v>71</v>
      </c>
      <c r="I52" s="31" t="s">
        <v>72</v>
      </c>
      <c r="J52" s="34" t="s">
        <v>85</v>
      </c>
      <c r="K52" s="35">
        <v>0.062437500000000014</v>
      </c>
      <c r="L52" s="36">
        <v>3305.130311250001</v>
      </c>
      <c r="M52" s="36">
        <v>1201.9112522215003</v>
      </c>
      <c r="P52" s="23" t="s">
        <v>148</v>
      </c>
      <c r="Q52" s="23" t="s">
        <v>149</v>
      </c>
      <c r="R52" s="23" t="s">
        <v>76</v>
      </c>
      <c r="S52" s="23" t="s">
        <v>77</v>
      </c>
      <c r="T52" s="23" t="s">
        <v>78</v>
      </c>
      <c r="U52" s="23" t="s">
        <v>79</v>
      </c>
      <c r="V52" s="23" t="s">
        <v>150</v>
      </c>
      <c r="W52" s="78">
        <v>35.9613</v>
      </c>
      <c r="Z52" s="23">
        <v>0.062437500000000014</v>
      </c>
      <c r="AA52" s="99">
        <v>0.062437500000000014</v>
      </c>
      <c r="AB52" s="78">
        <v>88</v>
      </c>
      <c r="AC52" s="78">
        <v>405.87000222150016</v>
      </c>
      <c r="AD52" s="78">
        <v>708.0412500000001</v>
      </c>
      <c r="AE52" s="78">
        <v>0</v>
      </c>
    </row>
    <row r="53" spans="1:31" ht="12.75">
      <c r="A53" s="23">
        <v>118</v>
      </c>
      <c r="B53" s="23">
        <v>1000</v>
      </c>
      <c r="C53" s="30" t="s">
        <v>151</v>
      </c>
      <c r="D53" s="31" t="s">
        <v>67</v>
      </c>
      <c r="E53" s="32" t="s">
        <v>68</v>
      </c>
      <c r="F53" s="32" t="s">
        <v>69</v>
      </c>
      <c r="G53" s="32" t="s">
        <v>140</v>
      </c>
      <c r="H53" s="33" t="s">
        <v>71</v>
      </c>
      <c r="I53" s="31" t="s">
        <v>72</v>
      </c>
      <c r="J53" s="34" t="s">
        <v>85</v>
      </c>
      <c r="K53" s="35">
        <v>0.333</v>
      </c>
      <c r="L53" s="36">
        <v>15645.705300000003</v>
      </c>
      <c r="M53" s="36">
        <v>6112.51261084</v>
      </c>
      <c r="P53" s="23" t="s">
        <v>152</v>
      </c>
      <c r="Q53" s="23" t="s">
        <v>153</v>
      </c>
      <c r="R53" s="23" t="s">
        <v>76</v>
      </c>
      <c r="S53" s="23" t="s">
        <v>77</v>
      </c>
      <c r="T53" s="23" t="s">
        <v>78</v>
      </c>
      <c r="U53" s="23" t="s">
        <v>79</v>
      </c>
      <c r="V53" s="23" t="s">
        <v>154</v>
      </c>
      <c r="W53" s="78">
        <v>31.918500000000005</v>
      </c>
      <c r="Z53" s="23">
        <v>0.333</v>
      </c>
      <c r="AA53" s="99">
        <v>0.333</v>
      </c>
      <c r="AB53" s="78">
        <v>415</v>
      </c>
      <c r="AC53" s="78">
        <v>1921.2926108400004</v>
      </c>
      <c r="AD53" s="78">
        <v>3776.22</v>
      </c>
      <c r="AE53" s="78">
        <v>0</v>
      </c>
    </row>
    <row r="54" spans="1:31" ht="12.75">
      <c r="A54" s="23">
        <v>118</v>
      </c>
      <c r="B54" s="23">
        <v>1000</v>
      </c>
      <c r="C54" s="30" t="s">
        <v>155</v>
      </c>
      <c r="D54" s="31" t="s">
        <v>67</v>
      </c>
      <c r="E54" s="32" t="s">
        <v>68</v>
      </c>
      <c r="F54" s="32" t="s">
        <v>69</v>
      </c>
      <c r="G54" s="32" t="s">
        <v>140</v>
      </c>
      <c r="H54" s="33" t="s">
        <v>71</v>
      </c>
      <c r="I54" s="31" t="s">
        <v>72</v>
      </c>
      <c r="J54" s="34" t="s">
        <v>85</v>
      </c>
      <c r="K54" s="35">
        <v>0.333</v>
      </c>
      <c r="L54" s="36">
        <v>15645.705300000003</v>
      </c>
      <c r="M54" s="36">
        <v>2336.2926108400006</v>
      </c>
      <c r="P54" s="23" t="s">
        <v>156</v>
      </c>
      <c r="Q54" s="23" t="s">
        <v>157</v>
      </c>
      <c r="R54" s="23" t="s">
        <v>76</v>
      </c>
      <c r="S54" s="23" t="s">
        <v>99</v>
      </c>
      <c r="T54" s="23" t="s">
        <v>78</v>
      </c>
      <c r="U54" s="23" t="s">
        <v>79</v>
      </c>
      <c r="V54" s="23" t="s">
        <v>158</v>
      </c>
      <c r="W54" s="78">
        <v>31.918500000000005</v>
      </c>
      <c r="Z54" s="23">
        <v>0.333</v>
      </c>
      <c r="AA54" s="99">
        <v>0.333</v>
      </c>
      <c r="AB54" s="78">
        <v>415</v>
      </c>
      <c r="AC54" s="78">
        <v>1921.2926108400004</v>
      </c>
      <c r="AD54" s="78">
        <v>0</v>
      </c>
      <c r="AE54" s="78">
        <v>0</v>
      </c>
    </row>
    <row r="55" spans="1:31" ht="12.75">
      <c r="A55" s="23">
        <v>118</v>
      </c>
      <c r="B55" s="23">
        <v>1000</v>
      </c>
      <c r="C55" s="30" t="s">
        <v>139</v>
      </c>
      <c r="D55" s="31" t="s">
        <v>67</v>
      </c>
      <c r="E55" s="32" t="s">
        <v>68</v>
      </c>
      <c r="F55" s="32" t="s">
        <v>69</v>
      </c>
      <c r="G55" s="32" t="s">
        <v>140</v>
      </c>
      <c r="H55" s="33" t="s">
        <v>71</v>
      </c>
      <c r="I55" s="31" t="s">
        <v>72</v>
      </c>
      <c r="J55" s="34" t="s">
        <v>108</v>
      </c>
      <c r="K55" s="35">
        <v>0.33399999999999996</v>
      </c>
      <c r="L55" s="36">
        <v>13534.59516</v>
      </c>
      <c r="M55" s="36">
        <v>5808.608285648001</v>
      </c>
      <c r="P55" s="23" t="s">
        <v>141</v>
      </c>
      <c r="Q55" s="23" t="s">
        <v>142</v>
      </c>
      <c r="R55" s="23" t="s">
        <v>76</v>
      </c>
      <c r="S55" s="23" t="s">
        <v>77</v>
      </c>
      <c r="T55" s="23" t="s">
        <v>78</v>
      </c>
      <c r="U55" s="23" t="s">
        <v>79</v>
      </c>
      <c r="V55" s="23" t="s">
        <v>143</v>
      </c>
      <c r="W55" s="78">
        <v>27.529</v>
      </c>
      <c r="Z55" s="23">
        <v>0.33399999999999996</v>
      </c>
      <c r="AA55" s="99">
        <v>0.33399999999999996</v>
      </c>
      <c r="AB55" s="78">
        <v>359</v>
      </c>
      <c r="AC55" s="78">
        <v>1662.0482856480003</v>
      </c>
      <c r="AD55" s="78">
        <v>3787.56</v>
      </c>
      <c r="AE55" s="78">
        <v>0</v>
      </c>
    </row>
    <row r="56" spans="1:31" ht="12.75">
      <c r="A56" s="23">
        <v>118</v>
      </c>
      <c r="B56" s="23">
        <v>1000</v>
      </c>
      <c r="C56" s="30" t="s">
        <v>144</v>
      </c>
      <c r="D56" s="31" t="s">
        <v>67</v>
      </c>
      <c r="E56" s="32" t="s">
        <v>68</v>
      </c>
      <c r="F56" s="32" t="s">
        <v>69</v>
      </c>
      <c r="G56" s="32" t="s">
        <v>140</v>
      </c>
      <c r="H56" s="33" t="s">
        <v>71</v>
      </c>
      <c r="I56" s="31" t="s">
        <v>72</v>
      </c>
      <c r="J56" s="34" t="s">
        <v>108</v>
      </c>
      <c r="K56" s="35">
        <v>0.08349999999999999</v>
      </c>
      <c r="L56" s="36">
        <v>3806.802575</v>
      </c>
      <c r="M56" s="36">
        <v>1515.3653562099998</v>
      </c>
      <c r="P56" s="23" t="s">
        <v>145</v>
      </c>
      <c r="Q56" s="23" t="s">
        <v>146</v>
      </c>
      <c r="R56" s="23" t="s">
        <v>76</v>
      </c>
      <c r="S56" s="23" t="s">
        <v>77</v>
      </c>
      <c r="T56" s="23" t="s">
        <v>78</v>
      </c>
      <c r="U56" s="23" t="s">
        <v>79</v>
      </c>
      <c r="V56" s="23" t="s">
        <v>90</v>
      </c>
      <c r="W56" s="78">
        <v>30.9718</v>
      </c>
      <c r="Z56" s="23">
        <v>0.08349999999999999</v>
      </c>
      <c r="AA56" s="99">
        <v>0.08349999999999999</v>
      </c>
      <c r="AB56" s="78">
        <v>101</v>
      </c>
      <c r="AC56" s="78">
        <v>467.47535621000003</v>
      </c>
      <c r="AD56" s="78">
        <v>946.89</v>
      </c>
      <c r="AE56" s="78">
        <v>0</v>
      </c>
    </row>
    <row r="57" spans="1:31" ht="12.75">
      <c r="A57" s="23">
        <v>118</v>
      </c>
      <c r="B57" s="23">
        <v>1000</v>
      </c>
      <c r="C57" s="30" t="s">
        <v>147</v>
      </c>
      <c r="D57" s="31" t="s">
        <v>67</v>
      </c>
      <c r="E57" s="32" t="s">
        <v>68</v>
      </c>
      <c r="F57" s="32" t="s">
        <v>69</v>
      </c>
      <c r="G57" s="32" t="s">
        <v>140</v>
      </c>
      <c r="H57" s="33" t="s">
        <v>71</v>
      </c>
      <c r="I57" s="31" t="s">
        <v>72</v>
      </c>
      <c r="J57" s="34" t="s">
        <v>108</v>
      </c>
      <c r="K57" s="35">
        <v>0.062625</v>
      </c>
      <c r="L57" s="36">
        <v>3315.0556275000004</v>
      </c>
      <c r="M57" s="36">
        <v>1205.2563310570001</v>
      </c>
      <c r="P57" s="23" t="s">
        <v>148</v>
      </c>
      <c r="Q57" s="23" t="s">
        <v>149</v>
      </c>
      <c r="R57" s="23" t="s">
        <v>76</v>
      </c>
      <c r="S57" s="23" t="s">
        <v>77</v>
      </c>
      <c r="T57" s="23" t="s">
        <v>78</v>
      </c>
      <c r="U57" s="23" t="s">
        <v>79</v>
      </c>
      <c r="V57" s="23" t="s">
        <v>150</v>
      </c>
      <c r="W57" s="78">
        <v>35.9613</v>
      </c>
      <c r="Z57" s="23">
        <v>0.062625</v>
      </c>
      <c r="AA57" s="99">
        <v>0.062625</v>
      </c>
      <c r="AB57" s="78">
        <v>88</v>
      </c>
      <c r="AC57" s="78">
        <v>407.08883105700005</v>
      </c>
      <c r="AD57" s="78">
        <v>710.1675</v>
      </c>
      <c r="AE57" s="78">
        <v>0</v>
      </c>
    </row>
    <row r="58" spans="1:31" ht="12.75">
      <c r="A58" s="23">
        <v>118</v>
      </c>
      <c r="B58" s="23">
        <v>1000</v>
      </c>
      <c r="C58" s="30" t="s">
        <v>151</v>
      </c>
      <c r="D58" s="31" t="s">
        <v>67</v>
      </c>
      <c r="E58" s="32" t="s">
        <v>68</v>
      </c>
      <c r="F58" s="32" t="s">
        <v>69</v>
      </c>
      <c r="G58" s="32" t="s">
        <v>140</v>
      </c>
      <c r="H58" s="33" t="s">
        <v>71</v>
      </c>
      <c r="I58" s="31" t="s">
        <v>72</v>
      </c>
      <c r="J58" s="34" t="s">
        <v>108</v>
      </c>
      <c r="K58" s="35">
        <v>0.33399999999999996</v>
      </c>
      <c r="L58" s="36">
        <v>15692.6894</v>
      </c>
      <c r="M58" s="36">
        <v>6130.62225832</v>
      </c>
      <c r="P58" s="23" t="s">
        <v>152</v>
      </c>
      <c r="Q58" s="23" t="s">
        <v>153</v>
      </c>
      <c r="R58" s="23" t="s">
        <v>76</v>
      </c>
      <c r="S58" s="23" t="s">
        <v>77</v>
      </c>
      <c r="T58" s="23" t="s">
        <v>78</v>
      </c>
      <c r="U58" s="23" t="s">
        <v>79</v>
      </c>
      <c r="V58" s="23" t="s">
        <v>154</v>
      </c>
      <c r="W58" s="78">
        <v>31.918500000000005</v>
      </c>
      <c r="Z58" s="23">
        <v>0.33399999999999996</v>
      </c>
      <c r="AA58" s="99">
        <v>0.33399999999999996</v>
      </c>
      <c r="AB58" s="78">
        <v>416</v>
      </c>
      <c r="AC58" s="78">
        <v>1927.06225832</v>
      </c>
      <c r="AD58" s="78">
        <v>3787.56</v>
      </c>
      <c r="AE58" s="78">
        <v>0</v>
      </c>
    </row>
    <row r="59" spans="1:31" ht="12.75">
      <c r="A59" s="23">
        <v>118</v>
      </c>
      <c r="B59" s="23">
        <v>1000</v>
      </c>
      <c r="C59" s="30" t="s">
        <v>155</v>
      </c>
      <c r="D59" s="31" t="s">
        <v>67</v>
      </c>
      <c r="E59" s="32" t="s">
        <v>68</v>
      </c>
      <c r="F59" s="32" t="s">
        <v>69</v>
      </c>
      <c r="G59" s="32" t="s">
        <v>140</v>
      </c>
      <c r="H59" s="33" t="s">
        <v>71</v>
      </c>
      <c r="I59" s="31" t="s">
        <v>72</v>
      </c>
      <c r="J59" s="34" t="s">
        <v>108</v>
      </c>
      <c r="K59" s="35">
        <v>0.33399999999999996</v>
      </c>
      <c r="L59" s="36">
        <v>15692.6894</v>
      </c>
      <c r="M59" s="36">
        <v>2343.06225832</v>
      </c>
      <c r="P59" s="23" t="s">
        <v>156</v>
      </c>
      <c r="Q59" s="23" t="s">
        <v>157</v>
      </c>
      <c r="R59" s="23" t="s">
        <v>76</v>
      </c>
      <c r="S59" s="23" t="s">
        <v>99</v>
      </c>
      <c r="T59" s="23" t="s">
        <v>78</v>
      </c>
      <c r="U59" s="23" t="s">
        <v>79</v>
      </c>
      <c r="V59" s="23" t="s">
        <v>158</v>
      </c>
      <c r="W59" s="78">
        <v>31.918500000000005</v>
      </c>
      <c r="Z59" s="23">
        <v>0.33399999999999996</v>
      </c>
      <c r="AA59" s="99">
        <v>0.33399999999999996</v>
      </c>
      <c r="AB59" s="78">
        <v>416</v>
      </c>
      <c r="AC59" s="78">
        <v>1927.06225832</v>
      </c>
      <c r="AD59" s="78">
        <v>0</v>
      </c>
      <c r="AE59" s="78">
        <v>0</v>
      </c>
    </row>
    <row r="60" ht="12.75">
      <c r="A60" s="105" t="s">
        <v>160</v>
      </c>
    </row>
    <row r="61" spans="1:31" ht="12.75">
      <c r="A61" s="23">
        <v>130</v>
      </c>
      <c r="B61" s="23">
        <v>2400</v>
      </c>
      <c r="C61" s="30" t="s">
        <v>161</v>
      </c>
      <c r="D61" s="31" t="s">
        <v>67</v>
      </c>
      <c r="E61" s="32" t="s">
        <v>162</v>
      </c>
      <c r="F61" s="32" t="s">
        <v>69</v>
      </c>
      <c r="G61" s="32" t="s">
        <v>70</v>
      </c>
      <c r="H61" s="33" t="s">
        <v>71</v>
      </c>
      <c r="I61" s="31" t="s">
        <v>72</v>
      </c>
      <c r="J61" s="34" t="s">
        <v>163</v>
      </c>
      <c r="K61" s="35">
        <v>1</v>
      </c>
      <c r="L61" s="36">
        <v>91113.15</v>
      </c>
      <c r="M61" s="36">
        <v>24942.69482</v>
      </c>
      <c r="P61" s="23" t="s">
        <v>164</v>
      </c>
      <c r="Q61" s="23" t="s">
        <v>165</v>
      </c>
      <c r="R61" s="23" t="s">
        <v>76</v>
      </c>
      <c r="S61" s="23" t="s">
        <v>99</v>
      </c>
      <c r="T61" s="23" t="s">
        <v>166</v>
      </c>
      <c r="U61" s="23" t="s">
        <v>79</v>
      </c>
      <c r="V61" s="23" t="s">
        <v>167</v>
      </c>
      <c r="W61" s="78">
        <v>48.0555</v>
      </c>
      <c r="Z61" s="23">
        <v>1</v>
      </c>
      <c r="AA61" s="99">
        <v>1</v>
      </c>
      <c r="AB61" s="78">
        <v>2414</v>
      </c>
      <c r="AC61" s="78">
        <v>11188.69482</v>
      </c>
      <c r="AD61" s="78">
        <v>11340</v>
      </c>
      <c r="AE61" s="78">
        <v>0</v>
      </c>
    </row>
    <row r="62" ht="12.75">
      <c r="A62" s="105" t="s">
        <v>169</v>
      </c>
    </row>
    <row r="63" spans="1:31" ht="12.75">
      <c r="A63" s="23">
        <v>131</v>
      </c>
      <c r="B63" s="23">
        <v>2400</v>
      </c>
      <c r="C63" s="30" t="s">
        <v>170</v>
      </c>
      <c r="D63" s="31" t="s">
        <v>67</v>
      </c>
      <c r="E63" s="32" t="s">
        <v>162</v>
      </c>
      <c r="F63" s="32" t="s">
        <v>69</v>
      </c>
      <c r="G63" s="32" t="s">
        <v>171</v>
      </c>
      <c r="H63" s="33" t="s">
        <v>71</v>
      </c>
      <c r="I63" s="31" t="s">
        <v>72</v>
      </c>
      <c r="J63" s="34" t="s">
        <v>163</v>
      </c>
      <c r="K63" s="35">
        <v>1</v>
      </c>
      <c r="L63" s="36">
        <v>64308.67</v>
      </c>
      <c r="M63" s="36">
        <v>9601.104675999999</v>
      </c>
      <c r="P63" s="23" t="s">
        <v>172</v>
      </c>
      <c r="Q63" s="23" t="s">
        <v>173</v>
      </c>
      <c r="R63" s="23" t="s">
        <v>76</v>
      </c>
      <c r="S63" s="23" t="s">
        <v>99</v>
      </c>
      <c r="T63" s="23" t="s">
        <v>174</v>
      </c>
      <c r="U63" s="23" t="s">
        <v>79</v>
      </c>
      <c r="V63" s="23" t="s">
        <v>175</v>
      </c>
      <c r="W63" s="78">
        <v>41.43600000000001</v>
      </c>
      <c r="Z63" s="23">
        <v>1</v>
      </c>
      <c r="AA63" s="99">
        <v>1</v>
      </c>
      <c r="AB63" s="78">
        <v>1704</v>
      </c>
      <c r="AC63" s="78">
        <v>7897.104676</v>
      </c>
      <c r="AD63" s="78">
        <v>0</v>
      </c>
      <c r="AE63" s="78">
        <v>0</v>
      </c>
    </row>
    <row r="64" ht="12.75">
      <c r="A64" s="105" t="s">
        <v>177</v>
      </c>
    </row>
    <row r="65" spans="1:31" ht="12.75">
      <c r="A65" s="23">
        <v>140</v>
      </c>
      <c r="B65" s="23">
        <v>1000</v>
      </c>
      <c r="C65" s="30" t="s">
        <v>178</v>
      </c>
      <c r="D65" s="31" t="s">
        <v>67</v>
      </c>
      <c r="E65" s="32" t="s">
        <v>68</v>
      </c>
      <c r="F65" s="32" t="s">
        <v>179</v>
      </c>
      <c r="G65" s="32" t="s">
        <v>171</v>
      </c>
      <c r="H65" s="33" t="s">
        <v>71</v>
      </c>
      <c r="I65" s="31" t="s">
        <v>72</v>
      </c>
      <c r="J65" s="34" t="s">
        <v>128</v>
      </c>
      <c r="K65" s="35">
        <v>1</v>
      </c>
      <c r="L65" s="36">
        <v>24301.96</v>
      </c>
      <c r="M65" s="36">
        <v>10782.680688</v>
      </c>
      <c r="P65" s="23" t="s">
        <v>180</v>
      </c>
      <c r="Q65" s="23" t="s">
        <v>181</v>
      </c>
      <c r="R65" s="23" t="s">
        <v>76</v>
      </c>
      <c r="S65" s="23" t="s">
        <v>77</v>
      </c>
      <c r="T65" s="23" t="s">
        <v>182</v>
      </c>
      <c r="U65" s="23" t="s">
        <v>79</v>
      </c>
      <c r="V65" s="23" t="s">
        <v>183</v>
      </c>
      <c r="W65" s="78">
        <v>16.5997</v>
      </c>
      <c r="Z65" s="23">
        <v>1</v>
      </c>
      <c r="AA65" s="99">
        <v>1</v>
      </c>
      <c r="AB65" s="78">
        <v>644</v>
      </c>
      <c r="AC65" s="78">
        <v>2984.280688</v>
      </c>
      <c r="AD65" s="78">
        <v>0</v>
      </c>
      <c r="AE65" s="78">
        <v>7154.4</v>
      </c>
    </row>
    <row r="66" spans="1:31" ht="12.75">
      <c r="A66" s="23">
        <v>140</v>
      </c>
      <c r="B66" s="23">
        <v>1000</v>
      </c>
      <c r="C66" s="30" t="s">
        <v>178</v>
      </c>
      <c r="D66" s="31" t="s">
        <v>67</v>
      </c>
      <c r="E66" s="32" t="s">
        <v>68</v>
      </c>
      <c r="F66" s="32" t="s">
        <v>179</v>
      </c>
      <c r="G66" s="32" t="s">
        <v>171</v>
      </c>
      <c r="H66" s="33" t="s">
        <v>71</v>
      </c>
      <c r="I66" s="31" t="s">
        <v>72</v>
      </c>
      <c r="J66" s="34" t="s">
        <v>128</v>
      </c>
      <c r="K66" s="35">
        <v>1</v>
      </c>
      <c r="L66" s="36">
        <v>25259.42</v>
      </c>
      <c r="M66" s="36">
        <v>10925.256776</v>
      </c>
      <c r="P66" s="23" t="s">
        <v>180</v>
      </c>
      <c r="Q66" s="23" t="s">
        <v>181</v>
      </c>
      <c r="R66" s="23" t="s">
        <v>76</v>
      </c>
      <c r="S66" s="23" t="s">
        <v>77</v>
      </c>
      <c r="T66" s="23" t="s">
        <v>182</v>
      </c>
      <c r="U66" s="23" t="s">
        <v>79</v>
      </c>
      <c r="V66" s="23" t="s">
        <v>184</v>
      </c>
      <c r="W66" s="78">
        <v>17.2537</v>
      </c>
      <c r="Z66" s="23">
        <v>1</v>
      </c>
      <c r="AA66" s="99">
        <v>1</v>
      </c>
      <c r="AB66" s="78">
        <v>669</v>
      </c>
      <c r="AC66" s="78">
        <v>3101.856776</v>
      </c>
      <c r="AD66" s="78">
        <v>0</v>
      </c>
      <c r="AE66" s="78">
        <v>7154.4</v>
      </c>
    </row>
    <row r="67" spans="1:31" ht="12.75">
      <c r="A67" s="23">
        <v>140</v>
      </c>
      <c r="B67" s="23">
        <v>1000</v>
      </c>
      <c r="C67" s="30" t="s">
        <v>178</v>
      </c>
      <c r="D67" s="31" t="s">
        <v>67</v>
      </c>
      <c r="E67" s="32" t="s">
        <v>68</v>
      </c>
      <c r="F67" s="32" t="s">
        <v>179</v>
      </c>
      <c r="G67" s="32" t="s">
        <v>171</v>
      </c>
      <c r="H67" s="33" t="s">
        <v>71</v>
      </c>
      <c r="I67" s="31" t="s">
        <v>72</v>
      </c>
      <c r="J67" s="34" t="s">
        <v>128</v>
      </c>
      <c r="K67" s="35">
        <v>1</v>
      </c>
      <c r="L67" s="36">
        <v>25738.14</v>
      </c>
      <c r="M67" s="36">
        <v>10997.043592</v>
      </c>
      <c r="P67" s="23" t="s">
        <v>180</v>
      </c>
      <c r="Q67" s="23" t="s">
        <v>181</v>
      </c>
      <c r="R67" s="23" t="s">
        <v>76</v>
      </c>
      <c r="S67" s="23" t="s">
        <v>77</v>
      </c>
      <c r="T67" s="23" t="s">
        <v>182</v>
      </c>
      <c r="U67" s="23" t="s">
        <v>79</v>
      </c>
      <c r="V67" s="23" t="s">
        <v>185</v>
      </c>
      <c r="W67" s="78">
        <v>17.5807</v>
      </c>
      <c r="Z67" s="23">
        <v>1</v>
      </c>
      <c r="AA67" s="99">
        <v>1</v>
      </c>
      <c r="AB67" s="78">
        <v>682</v>
      </c>
      <c r="AC67" s="78">
        <v>3160.643592</v>
      </c>
      <c r="AD67" s="78">
        <v>0</v>
      </c>
      <c r="AE67" s="78">
        <v>7154.4</v>
      </c>
    </row>
    <row r="68" spans="1:31" ht="12.75">
      <c r="A68" s="23">
        <v>140</v>
      </c>
      <c r="B68" s="23">
        <v>1000</v>
      </c>
      <c r="C68" s="30" t="s">
        <v>186</v>
      </c>
      <c r="D68" s="31" t="s">
        <v>67</v>
      </c>
      <c r="E68" s="32" t="s">
        <v>68</v>
      </c>
      <c r="F68" s="32" t="s">
        <v>179</v>
      </c>
      <c r="G68" s="32" t="s">
        <v>171</v>
      </c>
      <c r="H68" s="33" t="s">
        <v>71</v>
      </c>
      <c r="I68" s="31" t="s">
        <v>72</v>
      </c>
      <c r="J68" s="34" t="s">
        <v>128</v>
      </c>
      <c r="K68" s="35">
        <v>1</v>
      </c>
      <c r="L68" s="36">
        <v>27653.2</v>
      </c>
      <c r="M68" s="36">
        <v>11283.21296</v>
      </c>
      <c r="P68" s="23" t="s">
        <v>187</v>
      </c>
      <c r="Q68" s="23" t="s">
        <v>181</v>
      </c>
      <c r="R68" s="23" t="s">
        <v>76</v>
      </c>
      <c r="S68" s="23" t="s">
        <v>77</v>
      </c>
      <c r="T68" s="23" t="s">
        <v>182</v>
      </c>
      <c r="U68" s="23" t="s">
        <v>79</v>
      </c>
      <c r="V68" s="23" t="s">
        <v>188</v>
      </c>
      <c r="W68" s="78">
        <v>18.8888</v>
      </c>
      <c r="Z68" s="23">
        <v>1</v>
      </c>
      <c r="AA68" s="99">
        <v>1</v>
      </c>
      <c r="AB68" s="78">
        <v>733</v>
      </c>
      <c r="AC68" s="78">
        <v>3395.81296</v>
      </c>
      <c r="AD68" s="78">
        <v>0</v>
      </c>
      <c r="AE68" s="78">
        <v>7154.4</v>
      </c>
    </row>
    <row r="69" spans="1:31" ht="12.75">
      <c r="A69" s="23">
        <v>140</v>
      </c>
      <c r="B69" s="23">
        <v>1000</v>
      </c>
      <c r="C69" s="30" t="s">
        <v>178</v>
      </c>
      <c r="D69" s="31" t="s">
        <v>67</v>
      </c>
      <c r="E69" s="32" t="s">
        <v>68</v>
      </c>
      <c r="F69" s="32" t="s">
        <v>179</v>
      </c>
      <c r="G69" s="32" t="s">
        <v>171</v>
      </c>
      <c r="H69" s="33" t="s">
        <v>71</v>
      </c>
      <c r="I69" s="31" t="s">
        <v>72</v>
      </c>
      <c r="J69" s="34" t="s">
        <v>128</v>
      </c>
      <c r="K69" s="35">
        <v>1</v>
      </c>
      <c r="L69" s="36">
        <v>28131.93</v>
      </c>
      <c r="M69" s="36">
        <v>11354.001004</v>
      </c>
      <c r="P69" s="23" t="s">
        <v>180</v>
      </c>
      <c r="Q69" s="23" t="s">
        <v>181</v>
      </c>
      <c r="R69" s="23" t="s">
        <v>76</v>
      </c>
      <c r="S69" s="23" t="s">
        <v>77</v>
      </c>
      <c r="T69" s="23" t="s">
        <v>182</v>
      </c>
      <c r="U69" s="23" t="s">
        <v>79</v>
      </c>
      <c r="V69" s="23" t="s">
        <v>189</v>
      </c>
      <c r="W69" s="78">
        <v>19.2158</v>
      </c>
      <c r="Z69" s="23">
        <v>1</v>
      </c>
      <c r="AA69" s="99">
        <v>1</v>
      </c>
      <c r="AB69" s="78">
        <v>745</v>
      </c>
      <c r="AC69" s="78">
        <v>3454.601004</v>
      </c>
      <c r="AD69" s="78">
        <v>0</v>
      </c>
      <c r="AE69" s="78">
        <v>7154.4</v>
      </c>
    </row>
    <row r="70" spans="1:31" ht="12.75">
      <c r="A70" s="23">
        <v>140</v>
      </c>
      <c r="B70" s="23">
        <v>1000</v>
      </c>
      <c r="C70" s="30" t="s">
        <v>178</v>
      </c>
      <c r="D70" s="31" t="s">
        <v>67</v>
      </c>
      <c r="E70" s="32" t="s">
        <v>68</v>
      </c>
      <c r="F70" s="32" t="s">
        <v>179</v>
      </c>
      <c r="G70" s="32" t="s">
        <v>171</v>
      </c>
      <c r="H70" s="33" t="s">
        <v>71</v>
      </c>
      <c r="I70" s="31" t="s">
        <v>72</v>
      </c>
      <c r="J70" s="34" t="s">
        <v>128</v>
      </c>
      <c r="K70" s="35">
        <v>1</v>
      </c>
      <c r="L70" s="36">
        <v>28131.93</v>
      </c>
      <c r="M70" s="36">
        <v>11354.001004</v>
      </c>
      <c r="P70" s="23" t="s">
        <v>180</v>
      </c>
      <c r="Q70" s="23" t="s">
        <v>181</v>
      </c>
      <c r="R70" s="23" t="s">
        <v>76</v>
      </c>
      <c r="S70" s="23" t="s">
        <v>77</v>
      </c>
      <c r="T70" s="23" t="s">
        <v>182</v>
      </c>
      <c r="U70" s="23" t="s">
        <v>79</v>
      </c>
      <c r="V70" s="23" t="s">
        <v>189</v>
      </c>
      <c r="W70" s="78">
        <v>19.2158</v>
      </c>
      <c r="Z70" s="23">
        <v>1</v>
      </c>
      <c r="AA70" s="99">
        <v>1</v>
      </c>
      <c r="AB70" s="78">
        <v>745</v>
      </c>
      <c r="AC70" s="78">
        <v>3454.601004</v>
      </c>
      <c r="AD70" s="78">
        <v>0</v>
      </c>
      <c r="AE70" s="78">
        <v>7154.4</v>
      </c>
    </row>
    <row r="71" spans="1:31" ht="12.75">
      <c r="A71" s="23">
        <v>140</v>
      </c>
      <c r="B71" s="23">
        <v>1000</v>
      </c>
      <c r="C71" s="30" t="s">
        <v>190</v>
      </c>
      <c r="D71" s="31" t="s">
        <v>67</v>
      </c>
      <c r="E71" s="32" t="s">
        <v>68</v>
      </c>
      <c r="F71" s="32" t="s">
        <v>179</v>
      </c>
      <c r="G71" s="32" t="s">
        <v>171</v>
      </c>
      <c r="H71" s="33" t="s">
        <v>71</v>
      </c>
      <c r="I71" s="31" t="s">
        <v>72</v>
      </c>
      <c r="J71" s="34" t="s">
        <v>128</v>
      </c>
      <c r="K71" s="35">
        <v>1</v>
      </c>
      <c r="L71" s="36">
        <v>28131.93</v>
      </c>
      <c r="M71" s="36">
        <v>11354.001004</v>
      </c>
      <c r="P71" s="23" t="s">
        <v>191</v>
      </c>
      <c r="Q71" s="23" t="s">
        <v>192</v>
      </c>
      <c r="R71" s="23" t="s">
        <v>76</v>
      </c>
      <c r="S71" s="23" t="s">
        <v>77</v>
      </c>
      <c r="T71" s="23" t="s">
        <v>182</v>
      </c>
      <c r="U71" s="23" t="s">
        <v>79</v>
      </c>
      <c r="V71" s="23" t="s">
        <v>189</v>
      </c>
      <c r="W71" s="78">
        <v>19.2158</v>
      </c>
      <c r="Z71" s="23">
        <v>1</v>
      </c>
      <c r="AA71" s="99">
        <v>1</v>
      </c>
      <c r="AB71" s="78">
        <v>745</v>
      </c>
      <c r="AC71" s="78">
        <v>3454.601004</v>
      </c>
      <c r="AD71" s="78">
        <v>0</v>
      </c>
      <c r="AE71" s="78">
        <v>7154.4</v>
      </c>
    </row>
    <row r="72" spans="1:31" ht="12.75">
      <c r="A72" s="23">
        <v>140</v>
      </c>
      <c r="B72" s="23">
        <v>1000</v>
      </c>
      <c r="C72" s="30" t="s">
        <v>178</v>
      </c>
      <c r="D72" s="31" t="s">
        <v>67</v>
      </c>
      <c r="E72" s="32" t="s">
        <v>68</v>
      </c>
      <c r="F72" s="32" t="s">
        <v>179</v>
      </c>
      <c r="G72" s="32" t="s">
        <v>171</v>
      </c>
      <c r="H72" s="33" t="s">
        <v>71</v>
      </c>
      <c r="I72" s="31" t="s">
        <v>72</v>
      </c>
      <c r="J72" s="34" t="s">
        <v>128</v>
      </c>
      <c r="K72" s="35">
        <v>1</v>
      </c>
      <c r="L72" s="36">
        <v>28610.66</v>
      </c>
      <c r="M72" s="36">
        <v>11425.789047999999</v>
      </c>
      <c r="P72" s="23" t="s">
        <v>180</v>
      </c>
      <c r="Q72" s="23" t="s">
        <v>181</v>
      </c>
      <c r="R72" s="23" t="s">
        <v>76</v>
      </c>
      <c r="S72" s="23" t="s">
        <v>77</v>
      </c>
      <c r="T72" s="23" t="s">
        <v>182</v>
      </c>
      <c r="U72" s="23" t="s">
        <v>79</v>
      </c>
      <c r="V72" s="23" t="s">
        <v>193</v>
      </c>
      <c r="W72" s="78">
        <v>19.5428</v>
      </c>
      <c r="Z72" s="23">
        <v>1</v>
      </c>
      <c r="AA72" s="99">
        <v>1</v>
      </c>
      <c r="AB72" s="78">
        <v>758</v>
      </c>
      <c r="AC72" s="78">
        <v>3513.389048</v>
      </c>
      <c r="AD72" s="78">
        <v>0</v>
      </c>
      <c r="AE72" s="78">
        <v>7154.4</v>
      </c>
    </row>
    <row r="73" ht="12.75">
      <c r="A73" s="105" t="s">
        <v>195</v>
      </c>
    </row>
    <row r="74" spans="1:31" ht="12.75">
      <c r="A74" s="23">
        <v>142</v>
      </c>
      <c r="B74" s="23">
        <v>2400</v>
      </c>
      <c r="C74" s="30" t="s">
        <v>196</v>
      </c>
      <c r="D74" s="31" t="s">
        <v>67</v>
      </c>
      <c r="E74" s="32" t="s">
        <v>162</v>
      </c>
      <c r="F74" s="32" t="s">
        <v>197</v>
      </c>
      <c r="G74" s="32" t="s">
        <v>198</v>
      </c>
      <c r="H74" s="33" t="s">
        <v>71</v>
      </c>
      <c r="I74" s="31" t="s">
        <v>72</v>
      </c>
      <c r="J74" s="34" t="s">
        <v>163</v>
      </c>
      <c r="K74" s="35">
        <v>1</v>
      </c>
      <c r="L74" s="36">
        <v>40850.48</v>
      </c>
      <c r="M74" s="36">
        <v>13253.838944</v>
      </c>
      <c r="P74" s="23" t="s">
        <v>199</v>
      </c>
      <c r="Q74" s="23" t="s">
        <v>200</v>
      </c>
      <c r="R74" s="23" t="s">
        <v>76</v>
      </c>
      <c r="S74" s="23" t="s">
        <v>77</v>
      </c>
      <c r="T74" s="23" t="s">
        <v>201</v>
      </c>
      <c r="U74" s="23" t="s">
        <v>79</v>
      </c>
      <c r="V74" s="23" t="s">
        <v>202</v>
      </c>
      <c r="W74" s="78">
        <v>21.5456</v>
      </c>
      <c r="Z74" s="23">
        <v>1</v>
      </c>
      <c r="AA74" s="99">
        <v>1</v>
      </c>
      <c r="AB74" s="78">
        <v>1083</v>
      </c>
      <c r="AC74" s="78">
        <v>5016.438944</v>
      </c>
      <c r="AD74" s="78">
        <v>0</v>
      </c>
      <c r="AE74" s="78">
        <v>7154.4</v>
      </c>
    </row>
    <row r="75" spans="1:31" ht="12.75">
      <c r="A75" s="23">
        <v>142</v>
      </c>
      <c r="B75" s="23">
        <v>2400</v>
      </c>
      <c r="C75" s="30" t="s">
        <v>203</v>
      </c>
      <c r="D75" s="31" t="s">
        <v>67</v>
      </c>
      <c r="E75" s="32" t="s">
        <v>162</v>
      </c>
      <c r="F75" s="32" t="s">
        <v>197</v>
      </c>
      <c r="G75" s="32" t="s">
        <v>198</v>
      </c>
      <c r="H75" s="33" t="s">
        <v>71</v>
      </c>
      <c r="I75" s="31" t="s">
        <v>72</v>
      </c>
      <c r="J75" s="34" t="s">
        <v>163</v>
      </c>
      <c r="K75" s="35">
        <v>1</v>
      </c>
      <c r="L75" s="36">
        <v>33266.41</v>
      </c>
      <c r="M75" s="36">
        <v>12121.515148</v>
      </c>
      <c r="P75" s="23" t="s">
        <v>204</v>
      </c>
      <c r="Q75" s="23" t="s">
        <v>205</v>
      </c>
      <c r="R75" s="23" t="s">
        <v>76</v>
      </c>
      <c r="S75" s="23" t="s">
        <v>77</v>
      </c>
      <c r="T75" s="23" t="s">
        <v>206</v>
      </c>
      <c r="U75" s="23" t="s">
        <v>79</v>
      </c>
      <c r="V75" s="23" t="s">
        <v>202</v>
      </c>
      <c r="W75" s="78">
        <v>21.5456</v>
      </c>
      <c r="Z75" s="23">
        <v>1</v>
      </c>
      <c r="AA75" s="99">
        <v>1</v>
      </c>
      <c r="AB75" s="78">
        <v>882</v>
      </c>
      <c r="AC75" s="78">
        <v>4085.1151480000008</v>
      </c>
      <c r="AD75" s="78">
        <v>0</v>
      </c>
      <c r="AE75" s="78">
        <v>7154.4</v>
      </c>
    </row>
    <row r="76" ht="12.75">
      <c r="A76" s="105" t="s">
        <v>208</v>
      </c>
    </row>
    <row r="77" spans="1:31" ht="12.75">
      <c r="A77" s="23">
        <v>165</v>
      </c>
      <c r="B77" s="23">
        <v>2220</v>
      </c>
      <c r="C77" s="30" t="s">
        <v>209</v>
      </c>
      <c r="D77" s="31" t="s">
        <v>67</v>
      </c>
      <c r="E77" s="32" t="s">
        <v>210</v>
      </c>
      <c r="F77" s="32" t="s">
        <v>69</v>
      </c>
      <c r="G77" s="32" t="s">
        <v>70</v>
      </c>
      <c r="H77" s="33" t="s">
        <v>71</v>
      </c>
      <c r="I77" s="31" t="s">
        <v>72</v>
      </c>
      <c r="J77" s="34" t="s">
        <v>211</v>
      </c>
      <c r="K77" s="35">
        <v>1</v>
      </c>
      <c r="L77" s="36">
        <v>52935.02</v>
      </c>
      <c r="M77" s="36">
        <v>19243.420456</v>
      </c>
      <c r="P77" s="23" t="s">
        <v>212</v>
      </c>
      <c r="Q77" s="23" t="s">
        <v>213</v>
      </c>
      <c r="R77" s="23" t="s">
        <v>76</v>
      </c>
      <c r="S77" s="23" t="s">
        <v>77</v>
      </c>
      <c r="T77" s="23" t="s">
        <v>78</v>
      </c>
      <c r="U77" s="23" t="s">
        <v>79</v>
      </c>
      <c r="V77" s="23" t="s">
        <v>214</v>
      </c>
      <c r="W77" s="78">
        <v>35.9613</v>
      </c>
      <c r="Z77" s="23">
        <v>1</v>
      </c>
      <c r="AA77" s="99">
        <v>1</v>
      </c>
      <c r="AB77" s="78">
        <v>1403</v>
      </c>
      <c r="AC77" s="78">
        <v>6500.420456</v>
      </c>
      <c r="AD77" s="78">
        <v>11340</v>
      </c>
      <c r="AE77" s="78">
        <v>0</v>
      </c>
    </row>
    <row r="78" ht="12.75">
      <c r="A78" s="105" t="s">
        <v>216</v>
      </c>
    </row>
    <row r="79" spans="1:31" ht="12.75">
      <c r="A79" s="23">
        <v>172</v>
      </c>
      <c r="B79" s="23">
        <v>1000</v>
      </c>
      <c r="C79" s="30" t="s">
        <v>217</v>
      </c>
      <c r="D79" s="31" t="s">
        <v>67</v>
      </c>
      <c r="E79" s="32" t="s">
        <v>218</v>
      </c>
      <c r="F79" s="32" t="s">
        <v>127</v>
      </c>
      <c r="G79" s="32" t="s">
        <v>219</v>
      </c>
      <c r="H79" s="33" t="s">
        <v>71</v>
      </c>
      <c r="I79" s="31" t="s">
        <v>72</v>
      </c>
      <c r="J79" s="34" t="s">
        <v>73</v>
      </c>
      <c r="K79" s="35">
        <v>0.1665</v>
      </c>
      <c r="L79" s="36">
        <v>7599.0450150000015</v>
      </c>
      <c r="M79" s="36">
        <v>3022.2727278419998</v>
      </c>
      <c r="P79" s="23" t="s">
        <v>220</v>
      </c>
      <c r="Q79" s="23" t="s">
        <v>221</v>
      </c>
      <c r="R79" s="23" t="s">
        <v>76</v>
      </c>
      <c r="S79" s="23" t="s">
        <v>77</v>
      </c>
      <c r="T79" s="23" t="s">
        <v>78</v>
      </c>
      <c r="U79" s="23" t="s">
        <v>79</v>
      </c>
      <c r="V79" s="23" t="s">
        <v>222</v>
      </c>
      <c r="W79" s="78">
        <v>31.005399999999998</v>
      </c>
      <c r="Z79" s="23">
        <v>0.1665</v>
      </c>
      <c r="AA79" s="99">
        <v>0.1665</v>
      </c>
      <c r="AB79" s="78">
        <v>201</v>
      </c>
      <c r="AC79" s="78">
        <v>933.1627278420002</v>
      </c>
      <c r="AD79" s="78">
        <v>1888.11</v>
      </c>
      <c r="AE79" s="78">
        <v>0</v>
      </c>
    </row>
    <row r="80" spans="1:31" ht="12.75">
      <c r="A80" s="23">
        <v>172</v>
      </c>
      <c r="B80" s="23">
        <v>1000</v>
      </c>
      <c r="C80" s="30" t="s">
        <v>217</v>
      </c>
      <c r="D80" s="31" t="s">
        <v>67</v>
      </c>
      <c r="E80" s="32" t="s">
        <v>218</v>
      </c>
      <c r="F80" s="32" t="s">
        <v>127</v>
      </c>
      <c r="G80" s="32" t="s">
        <v>219</v>
      </c>
      <c r="H80" s="33" t="s">
        <v>71</v>
      </c>
      <c r="I80" s="31" t="s">
        <v>72</v>
      </c>
      <c r="J80" s="34" t="s">
        <v>73</v>
      </c>
      <c r="K80" s="35">
        <v>0.333</v>
      </c>
      <c r="L80" s="36">
        <v>16621.052310000003</v>
      </c>
      <c r="M80" s="36">
        <v>6257.285223668001</v>
      </c>
      <c r="P80" s="23" t="s">
        <v>220</v>
      </c>
      <c r="Q80" s="23" t="s">
        <v>221</v>
      </c>
      <c r="R80" s="23" t="s">
        <v>76</v>
      </c>
      <c r="S80" s="23" t="s">
        <v>77</v>
      </c>
      <c r="T80" s="23" t="s">
        <v>78</v>
      </c>
      <c r="U80" s="23" t="s">
        <v>79</v>
      </c>
      <c r="V80" s="23" t="s">
        <v>223</v>
      </c>
      <c r="W80" s="78">
        <v>33.9083</v>
      </c>
      <c r="Z80" s="23">
        <v>0.333</v>
      </c>
      <c r="AA80" s="99">
        <v>0.333</v>
      </c>
      <c r="AB80" s="78">
        <v>440</v>
      </c>
      <c r="AC80" s="78">
        <v>2041.0652236680005</v>
      </c>
      <c r="AD80" s="78">
        <v>3776.22</v>
      </c>
      <c r="AE80" s="78">
        <v>0</v>
      </c>
    </row>
    <row r="81" spans="1:31" ht="12.75">
      <c r="A81" s="23">
        <v>172</v>
      </c>
      <c r="B81" s="23">
        <v>1000</v>
      </c>
      <c r="C81" s="30" t="s">
        <v>217</v>
      </c>
      <c r="D81" s="31" t="s">
        <v>67</v>
      </c>
      <c r="E81" s="32" t="s">
        <v>218</v>
      </c>
      <c r="F81" s="32" t="s">
        <v>127</v>
      </c>
      <c r="G81" s="32" t="s">
        <v>219</v>
      </c>
      <c r="H81" s="33" t="s">
        <v>71</v>
      </c>
      <c r="I81" s="31" t="s">
        <v>72</v>
      </c>
      <c r="J81" s="34" t="s">
        <v>85</v>
      </c>
      <c r="K81" s="35">
        <v>0.1665</v>
      </c>
      <c r="L81" s="36">
        <v>7599.0450150000015</v>
      </c>
      <c r="M81" s="36">
        <v>3022.2727278419998</v>
      </c>
      <c r="P81" s="23" t="s">
        <v>220</v>
      </c>
      <c r="Q81" s="23" t="s">
        <v>221</v>
      </c>
      <c r="R81" s="23" t="s">
        <v>76</v>
      </c>
      <c r="S81" s="23" t="s">
        <v>77</v>
      </c>
      <c r="T81" s="23" t="s">
        <v>78</v>
      </c>
      <c r="U81" s="23" t="s">
        <v>79</v>
      </c>
      <c r="V81" s="23" t="s">
        <v>222</v>
      </c>
      <c r="W81" s="78">
        <v>31.005399999999998</v>
      </c>
      <c r="Z81" s="23">
        <v>0.1665</v>
      </c>
      <c r="AA81" s="99">
        <v>0.1665</v>
      </c>
      <c r="AB81" s="78">
        <v>201</v>
      </c>
      <c r="AC81" s="78">
        <v>933.1627278420002</v>
      </c>
      <c r="AD81" s="78">
        <v>1888.11</v>
      </c>
      <c r="AE81" s="78">
        <v>0</v>
      </c>
    </row>
    <row r="82" spans="1:31" ht="12.75">
      <c r="A82" s="23">
        <v>172</v>
      </c>
      <c r="B82" s="23">
        <v>1000</v>
      </c>
      <c r="C82" s="30" t="s">
        <v>217</v>
      </c>
      <c r="D82" s="31" t="s">
        <v>67</v>
      </c>
      <c r="E82" s="32" t="s">
        <v>218</v>
      </c>
      <c r="F82" s="32" t="s">
        <v>127</v>
      </c>
      <c r="G82" s="32" t="s">
        <v>219</v>
      </c>
      <c r="H82" s="33" t="s">
        <v>71</v>
      </c>
      <c r="I82" s="31" t="s">
        <v>72</v>
      </c>
      <c r="J82" s="34" t="s">
        <v>85</v>
      </c>
      <c r="K82" s="35">
        <v>0.333</v>
      </c>
      <c r="L82" s="36">
        <v>16621.052310000003</v>
      </c>
      <c r="M82" s="36">
        <v>6257.285223668001</v>
      </c>
      <c r="P82" s="23" t="s">
        <v>220</v>
      </c>
      <c r="Q82" s="23" t="s">
        <v>221</v>
      </c>
      <c r="R82" s="23" t="s">
        <v>76</v>
      </c>
      <c r="S82" s="23" t="s">
        <v>77</v>
      </c>
      <c r="T82" s="23" t="s">
        <v>78</v>
      </c>
      <c r="U82" s="23" t="s">
        <v>79</v>
      </c>
      <c r="V82" s="23" t="s">
        <v>223</v>
      </c>
      <c r="W82" s="78">
        <v>33.9083</v>
      </c>
      <c r="Z82" s="23">
        <v>0.333</v>
      </c>
      <c r="AA82" s="99">
        <v>0.333</v>
      </c>
      <c r="AB82" s="78">
        <v>440</v>
      </c>
      <c r="AC82" s="78">
        <v>2041.0652236680005</v>
      </c>
      <c r="AD82" s="78">
        <v>3776.22</v>
      </c>
      <c r="AE82" s="78">
        <v>0</v>
      </c>
    </row>
    <row r="83" spans="1:31" ht="12.75">
      <c r="A83" s="23">
        <v>172</v>
      </c>
      <c r="B83" s="23">
        <v>1000</v>
      </c>
      <c r="C83" s="30" t="s">
        <v>217</v>
      </c>
      <c r="D83" s="31" t="s">
        <v>67</v>
      </c>
      <c r="E83" s="32" t="s">
        <v>218</v>
      </c>
      <c r="F83" s="32" t="s">
        <v>127</v>
      </c>
      <c r="G83" s="32" t="s">
        <v>219</v>
      </c>
      <c r="H83" s="33" t="s">
        <v>71</v>
      </c>
      <c r="I83" s="31" t="s">
        <v>72</v>
      </c>
      <c r="J83" s="34" t="s">
        <v>108</v>
      </c>
      <c r="K83" s="35">
        <v>0.16699999999999998</v>
      </c>
      <c r="L83" s="36">
        <v>7621.8649700000005</v>
      </c>
      <c r="M83" s="36">
        <v>3031.745018316</v>
      </c>
      <c r="P83" s="23" t="s">
        <v>220</v>
      </c>
      <c r="Q83" s="23" t="s">
        <v>221</v>
      </c>
      <c r="R83" s="23" t="s">
        <v>76</v>
      </c>
      <c r="S83" s="23" t="s">
        <v>77</v>
      </c>
      <c r="T83" s="23" t="s">
        <v>78</v>
      </c>
      <c r="U83" s="23" t="s">
        <v>79</v>
      </c>
      <c r="V83" s="23" t="s">
        <v>222</v>
      </c>
      <c r="W83" s="78">
        <v>31.005399999999998</v>
      </c>
      <c r="Z83" s="23">
        <v>0.16699999999999998</v>
      </c>
      <c r="AA83" s="99">
        <v>0.16699999999999998</v>
      </c>
      <c r="AB83" s="78">
        <v>202</v>
      </c>
      <c r="AC83" s="78">
        <v>935.9650183160002</v>
      </c>
      <c r="AD83" s="78">
        <v>1893.78</v>
      </c>
      <c r="AE83" s="78">
        <v>0</v>
      </c>
    </row>
    <row r="84" spans="1:31" ht="12.75">
      <c r="A84" s="23">
        <v>172</v>
      </c>
      <c r="B84" s="23">
        <v>1000</v>
      </c>
      <c r="C84" s="30" t="s">
        <v>217</v>
      </c>
      <c r="D84" s="31" t="s">
        <v>67</v>
      </c>
      <c r="E84" s="32" t="s">
        <v>218</v>
      </c>
      <c r="F84" s="32" t="s">
        <v>127</v>
      </c>
      <c r="G84" s="32" t="s">
        <v>219</v>
      </c>
      <c r="H84" s="33" t="s">
        <v>71</v>
      </c>
      <c r="I84" s="31" t="s">
        <v>72</v>
      </c>
      <c r="J84" s="34" t="s">
        <v>108</v>
      </c>
      <c r="K84" s="35">
        <v>0.33399999999999996</v>
      </c>
      <c r="L84" s="36">
        <v>16670.965379999998</v>
      </c>
      <c r="M84" s="36">
        <v>6276.754548663999</v>
      </c>
      <c r="P84" s="23" t="s">
        <v>220</v>
      </c>
      <c r="Q84" s="23" t="s">
        <v>221</v>
      </c>
      <c r="R84" s="23" t="s">
        <v>76</v>
      </c>
      <c r="S84" s="23" t="s">
        <v>77</v>
      </c>
      <c r="T84" s="23" t="s">
        <v>78</v>
      </c>
      <c r="U84" s="23" t="s">
        <v>79</v>
      </c>
      <c r="V84" s="23" t="s">
        <v>223</v>
      </c>
      <c r="W84" s="78">
        <v>33.9083</v>
      </c>
      <c r="Z84" s="23">
        <v>0.33399999999999996</v>
      </c>
      <c r="AA84" s="99">
        <v>0.33399999999999996</v>
      </c>
      <c r="AB84" s="78">
        <v>442</v>
      </c>
      <c r="AC84" s="78">
        <v>2047.1945486639997</v>
      </c>
      <c r="AD84" s="78">
        <v>3787.56</v>
      </c>
      <c r="AE84" s="78">
        <v>0</v>
      </c>
    </row>
    <row r="85" ht="12.75">
      <c r="A85" s="105" t="s">
        <v>225</v>
      </c>
    </row>
    <row r="86" spans="1:31" ht="12.75">
      <c r="A86" s="23">
        <v>186</v>
      </c>
      <c r="B86" s="23">
        <v>2600</v>
      </c>
      <c r="C86" s="30" t="s">
        <v>226</v>
      </c>
      <c r="D86" s="31" t="s">
        <v>67</v>
      </c>
      <c r="E86" s="32" t="s">
        <v>227</v>
      </c>
      <c r="F86" s="32" t="s">
        <v>99</v>
      </c>
      <c r="G86" s="32" t="s">
        <v>228</v>
      </c>
      <c r="H86" s="33" t="s">
        <v>71</v>
      </c>
      <c r="I86" s="31" t="s">
        <v>72</v>
      </c>
      <c r="J86" s="34" t="s">
        <v>163</v>
      </c>
      <c r="K86" s="35">
        <v>1</v>
      </c>
      <c r="L86" s="36">
        <v>23419.37</v>
      </c>
      <c r="M86" s="36">
        <v>621</v>
      </c>
      <c r="P86" s="23" t="s">
        <v>229</v>
      </c>
      <c r="Q86" s="23" t="s">
        <v>230</v>
      </c>
      <c r="R86" s="23" t="s">
        <v>76</v>
      </c>
      <c r="S86" s="23" t="s">
        <v>77</v>
      </c>
      <c r="T86" s="23" t="s">
        <v>231</v>
      </c>
      <c r="U86" s="23" t="s">
        <v>79</v>
      </c>
      <c r="V86" s="23" t="s">
        <v>232</v>
      </c>
      <c r="W86" s="78">
        <v>12.352</v>
      </c>
      <c r="Z86" s="23">
        <v>1</v>
      </c>
      <c r="AA86" s="99">
        <v>1</v>
      </c>
      <c r="AB86" s="78">
        <v>621</v>
      </c>
      <c r="AC86" s="78">
        <v>0</v>
      </c>
      <c r="AD86" s="78">
        <v>0</v>
      </c>
      <c r="AE86" s="78">
        <v>0</v>
      </c>
    </row>
    <row r="87" spans="1:31" ht="12.75">
      <c r="A87" s="23">
        <v>186</v>
      </c>
      <c r="B87" s="23">
        <v>2600</v>
      </c>
      <c r="C87" s="30" t="s">
        <v>226</v>
      </c>
      <c r="D87" s="31" t="s">
        <v>67</v>
      </c>
      <c r="E87" s="32" t="s">
        <v>227</v>
      </c>
      <c r="F87" s="32" t="s">
        <v>99</v>
      </c>
      <c r="G87" s="32" t="s">
        <v>228</v>
      </c>
      <c r="H87" s="33" t="s">
        <v>71</v>
      </c>
      <c r="I87" s="31" t="s">
        <v>72</v>
      </c>
      <c r="J87" s="34" t="s">
        <v>163</v>
      </c>
      <c r="K87" s="35">
        <v>1</v>
      </c>
      <c r="L87" s="36">
        <v>24413.3</v>
      </c>
      <c r="M87" s="36">
        <v>7801.4</v>
      </c>
      <c r="P87" s="23" t="s">
        <v>229</v>
      </c>
      <c r="Q87" s="23" t="s">
        <v>230</v>
      </c>
      <c r="R87" s="23" t="s">
        <v>76</v>
      </c>
      <c r="S87" s="23" t="s">
        <v>77</v>
      </c>
      <c r="T87" s="23" t="s">
        <v>231</v>
      </c>
      <c r="U87" s="23" t="s">
        <v>79</v>
      </c>
      <c r="V87" s="23" t="s">
        <v>233</v>
      </c>
      <c r="W87" s="78">
        <v>12.8762</v>
      </c>
      <c r="Z87" s="23">
        <v>1</v>
      </c>
      <c r="AA87" s="99">
        <v>1</v>
      </c>
      <c r="AB87" s="78">
        <v>647</v>
      </c>
      <c r="AC87" s="78">
        <v>0</v>
      </c>
      <c r="AD87" s="78">
        <v>0</v>
      </c>
      <c r="AE87" s="78">
        <v>7154.4</v>
      </c>
    </row>
    <row r="88" spans="1:31" ht="12.75">
      <c r="A88" s="23">
        <v>186</v>
      </c>
      <c r="B88" s="23">
        <v>2600</v>
      </c>
      <c r="C88" s="30" t="s">
        <v>226</v>
      </c>
      <c r="D88" s="31" t="s">
        <v>67</v>
      </c>
      <c r="E88" s="32" t="s">
        <v>227</v>
      </c>
      <c r="F88" s="32" t="s">
        <v>99</v>
      </c>
      <c r="G88" s="32" t="s">
        <v>228</v>
      </c>
      <c r="H88" s="33" t="s">
        <v>71</v>
      </c>
      <c r="I88" s="31" t="s">
        <v>72</v>
      </c>
      <c r="J88" s="34" t="s">
        <v>163</v>
      </c>
      <c r="K88" s="35">
        <v>1</v>
      </c>
      <c r="L88" s="36">
        <v>29879.9</v>
      </c>
      <c r="M88" s="36">
        <v>9440.4</v>
      </c>
      <c r="P88" s="23" t="s">
        <v>229</v>
      </c>
      <c r="Q88" s="23" t="s">
        <v>230</v>
      </c>
      <c r="R88" s="23" t="s">
        <v>76</v>
      </c>
      <c r="S88" s="23" t="s">
        <v>99</v>
      </c>
      <c r="T88" s="23" t="s">
        <v>231</v>
      </c>
      <c r="U88" s="23" t="s">
        <v>79</v>
      </c>
      <c r="V88" s="23" t="s">
        <v>234</v>
      </c>
      <c r="W88" s="78">
        <v>15.759400000000001</v>
      </c>
      <c r="Z88" s="23">
        <v>1</v>
      </c>
      <c r="AA88" s="99">
        <v>1</v>
      </c>
      <c r="AB88" s="78">
        <v>2286</v>
      </c>
      <c r="AC88" s="78">
        <v>0</v>
      </c>
      <c r="AD88" s="78">
        <v>0</v>
      </c>
      <c r="AE88" s="78">
        <v>7154.4</v>
      </c>
    </row>
    <row r="89" spans="1:31" ht="12.75">
      <c r="A89" s="23">
        <v>186</v>
      </c>
      <c r="B89" s="23">
        <v>2600</v>
      </c>
      <c r="C89" s="30" t="s">
        <v>235</v>
      </c>
      <c r="D89" s="31" t="s">
        <v>67</v>
      </c>
      <c r="E89" s="32" t="s">
        <v>227</v>
      </c>
      <c r="F89" s="32" t="s">
        <v>99</v>
      </c>
      <c r="G89" s="32" t="s">
        <v>228</v>
      </c>
      <c r="H89" s="33" t="s">
        <v>71</v>
      </c>
      <c r="I89" s="31" t="s">
        <v>72</v>
      </c>
      <c r="J89" s="34" t="s">
        <v>163</v>
      </c>
      <c r="K89" s="35">
        <v>1</v>
      </c>
      <c r="L89" s="36">
        <v>25769.54</v>
      </c>
      <c r="M89" s="36">
        <v>9125.4</v>
      </c>
      <c r="P89" s="23" t="s">
        <v>236</v>
      </c>
      <c r="Q89" s="23" t="s">
        <v>237</v>
      </c>
      <c r="R89" s="23" t="s">
        <v>76</v>
      </c>
      <c r="S89" s="23" t="s">
        <v>99</v>
      </c>
      <c r="T89" s="23" t="s">
        <v>231</v>
      </c>
      <c r="U89" s="23" t="s">
        <v>79</v>
      </c>
      <c r="V89" s="23" t="s">
        <v>238</v>
      </c>
      <c r="W89" s="78">
        <v>13.591500000000002</v>
      </c>
      <c r="Z89" s="23">
        <v>1</v>
      </c>
      <c r="AA89" s="99">
        <v>1</v>
      </c>
      <c r="AB89" s="78">
        <v>1971</v>
      </c>
      <c r="AC89" s="78">
        <v>0</v>
      </c>
      <c r="AD89" s="78">
        <v>0</v>
      </c>
      <c r="AE89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2013-06-03T15:17:56Z</dcterms:modified>
  <cp:category/>
  <cp:version/>
  <cp:contentType/>
  <cp:contentStatus/>
</cp:coreProperties>
</file>