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<sst xmlns="http://schemas.openxmlformats.org/spreadsheetml/2006/main" count="976" uniqueCount="255">
  <si>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</si>
  <si>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</si>
  <si>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</si>
  <si>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</si>
  <si>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</si>
  <si>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</si>
  <si>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</si>
  <si>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</si>
  <si>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</si>
  <si>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</si>
  <si>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</si>
  <si>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</si>
  <si>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</si>
  <si>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</si>
  <si>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</si>
  <si>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</si>
  <si>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</si>
  <si>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</si>
  <si>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</si>
  <si>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</si>
  <si>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</si>
  <si>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</si>
  <si>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</si>
  <si>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</si>
  <si>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</si>
  <si>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</si>
  <si>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</si>
  <si>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</si>
  <si>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</si>
  <si>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</si>
  <si>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</si>
  <si>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</si>
  <si>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</si>
  <si>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</si>
  <si>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</si>
  <si>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</si>
  <si>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</si>
  <si>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</si>
  <si>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</si>
  <si>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</si>
  <si>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</si>
  <si>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</si>
  <si>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</si>
  <si>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</si>
  <si>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</si>
  <si>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</si>
  <si>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</si>
  <si>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</si>
  <si>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</si>
  <si>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</si>
  <si>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</si>
  <si>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</si>
  <si>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</si>
  <si>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</si>
  <si>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</si>
  <si>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</si>
  <si>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</si>
  <si>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</si>
  <si>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</si>
  <si>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</si>
  <si>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LIVSEY ELEM</t>
  </si>
  <si>
    <t>PROJECT 000101 LOC 256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</si>
  <si>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</si>
  <si>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</si>
  <si>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</si>
  <si>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</si>
  <si>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</si>
  <si>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</si>
  <si>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</si>
  <si>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</si>
  <si>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</si>
  <si>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</si>
  <si>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256</t>
  </si>
  <si>
    <t>1011</t>
  </si>
  <si>
    <t>333300</t>
  </si>
  <si>
    <t>2563E0100</t>
  </si>
  <si>
    <t>B</t>
  </si>
  <si>
    <t>01</t>
  </si>
  <si>
    <t>M08</t>
  </si>
  <si>
    <t>NORM</t>
  </si>
  <si>
    <t>E0409</t>
  </si>
  <si>
    <t>E0512</t>
  </si>
  <si>
    <t>E0514</t>
  </si>
  <si>
    <t>Teacher, Grade 3</t>
  </si>
  <si>
    <t>1021</t>
  </si>
  <si>
    <t>332400</t>
  </si>
  <si>
    <t>2563E3100</t>
  </si>
  <si>
    <t>E0406</t>
  </si>
  <si>
    <t>Teacher, Grade 2</t>
  </si>
  <si>
    <t>332300</t>
  </si>
  <si>
    <t>2563E2100</t>
  </si>
  <si>
    <t>Teacher, Grade 1</t>
  </si>
  <si>
    <t>332200</t>
  </si>
  <si>
    <t>2563E1100</t>
  </si>
  <si>
    <t>E0501</t>
  </si>
  <si>
    <t>E0509</t>
  </si>
  <si>
    <t>E0510</t>
  </si>
  <si>
    <t>E0511</t>
  </si>
  <si>
    <t>02</t>
  </si>
  <si>
    <t>E0513</t>
  </si>
  <si>
    <t>E0517</t>
  </si>
  <si>
    <t>E0519</t>
  </si>
  <si>
    <t>Teacher, Grade 4</t>
  </si>
  <si>
    <t>1051</t>
  </si>
  <si>
    <t>332600</t>
  </si>
  <si>
    <t>2563E4100</t>
  </si>
  <si>
    <t>E0411</t>
  </si>
  <si>
    <t>Teacher, Grade 5</t>
  </si>
  <si>
    <t>332700</t>
  </si>
  <si>
    <t>2563E5100</t>
  </si>
  <si>
    <t>E0504</t>
  </si>
  <si>
    <t>Teacher, Gifted</t>
  </si>
  <si>
    <t>2111</t>
  </si>
  <si>
    <t>332100</t>
  </si>
  <si>
    <t>2563H0100</t>
  </si>
  <si>
    <t>Teacher, ESOL</t>
  </si>
  <si>
    <t>140101</t>
  </si>
  <si>
    <t>1351</t>
  </si>
  <si>
    <t>330900</t>
  </si>
  <si>
    <t>2563G0100</t>
  </si>
  <si>
    <t>E0618</t>
  </si>
  <si>
    <t>Teacher, Interrelated</t>
  </si>
  <si>
    <t>06</t>
  </si>
  <si>
    <t>2031</t>
  </si>
  <si>
    <t>632500</t>
  </si>
  <si>
    <t>2563N0300</t>
  </si>
  <si>
    <t>Teacher, PreK Special Ed.</t>
  </si>
  <si>
    <t>2041</t>
  </si>
  <si>
    <t>631900</t>
  </si>
  <si>
    <t>2563P0200</t>
  </si>
  <si>
    <t>03</t>
  </si>
  <si>
    <t>E0401</t>
  </si>
  <si>
    <t>E0508</t>
  </si>
  <si>
    <t>ART,MUSIC,PE PERSONNEL</t>
  </si>
  <si>
    <t>ART,MUSIC,PE PERSONNEL (118)</t>
  </si>
  <si>
    <t>Teacher, Art</t>
  </si>
  <si>
    <t>88</t>
  </si>
  <si>
    <t>330300</t>
  </si>
  <si>
    <t>2563D0100</t>
  </si>
  <si>
    <t>E0402</t>
  </si>
  <si>
    <t>Teacher, Music-General</t>
  </si>
  <si>
    <t>334000</t>
  </si>
  <si>
    <t>2563D0200</t>
  </si>
  <si>
    <t>E0420</t>
  </si>
  <si>
    <t>Teacher, Music-Band</t>
  </si>
  <si>
    <t>333800</t>
  </si>
  <si>
    <t>2563D0300</t>
  </si>
  <si>
    <t>E0520</t>
  </si>
  <si>
    <t>Teacher, Health and Phys. Ed.</t>
  </si>
  <si>
    <t>333000</t>
  </si>
  <si>
    <t>2563D0500</t>
  </si>
  <si>
    <t>E0617</t>
  </si>
  <si>
    <t>PRINCIPAL</t>
  </si>
  <si>
    <t>PRINCIPAL (130)</t>
  </si>
  <si>
    <t>Principal, Elem School</t>
  </si>
  <si>
    <t>52</t>
  </si>
  <si>
    <t>0000</t>
  </si>
  <si>
    <t>300100</t>
  </si>
  <si>
    <t>2560A0100</t>
  </si>
  <si>
    <t>M21</t>
  </si>
  <si>
    <t>DPC99</t>
  </si>
  <si>
    <t>ASSISTANT PRINCIPAL</t>
  </si>
  <si>
    <t>ASSISTANT PRINCIPAL (131)</t>
  </si>
  <si>
    <t>Assistant Principal   (ES)</t>
  </si>
  <si>
    <t>80</t>
  </si>
  <si>
    <t>300400</t>
  </si>
  <si>
    <t>2560A0200</t>
  </si>
  <si>
    <t>M17</t>
  </si>
  <si>
    <t>AP116</t>
  </si>
  <si>
    <t>AIDES AND PARAPROFESSIONALS</t>
  </si>
  <si>
    <t>AIDES AND PARAPROFESSIONALS (140)</t>
  </si>
  <si>
    <t>Para, Special Ed</t>
  </si>
  <si>
    <t>09</t>
  </si>
  <si>
    <t>680900</t>
  </si>
  <si>
    <t>2568P0100</t>
  </si>
  <si>
    <t>T05</t>
  </si>
  <si>
    <t>PA204</t>
  </si>
  <si>
    <t>Paraprofessional-S/PID</t>
  </si>
  <si>
    <t>680400</t>
  </si>
  <si>
    <t>2568Q0100</t>
  </si>
  <si>
    <t>PA210</t>
  </si>
  <si>
    <t>PA220</t>
  </si>
  <si>
    <t>CLERICAL PERSONNEL</t>
  </si>
  <si>
    <t>CLERICAL PERSONNEL (142)</t>
  </si>
  <si>
    <t>Secretary, 12 Month</t>
  </si>
  <si>
    <t>10</t>
  </si>
  <si>
    <t>82</t>
  </si>
  <si>
    <t>378600</t>
  </si>
  <si>
    <t>2567T0400</t>
  </si>
  <si>
    <t>T21</t>
  </si>
  <si>
    <t>SEC01</t>
  </si>
  <si>
    <t>Secretary, ES</t>
  </si>
  <si>
    <t>370600</t>
  </si>
  <si>
    <t>2567T0300</t>
  </si>
  <si>
    <t>T15</t>
  </si>
  <si>
    <t>SEC19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</si>
  <si>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</si>
  <si>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</si>
  <si>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</si>
  <si>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</si>
  <si>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</si>
  <si>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</si>
  <si>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2561B0100</t>
  </si>
  <si>
    <t>ELEMENTARY COUNSELOR</t>
  </si>
  <si>
    <t>ELEMENTARY COUNSELOR (172)</t>
  </si>
  <si>
    <t>Counselor I</t>
  </si>
  <si>
    <t>42</t>
  </si>
  <si>
    <t>89</t>
  </si>
  <si>
    <t>320600</t>
  </si>
  <si>
    <t>2562C0100</t>
  </si>
  <si>
    <t>H1718</t>
  </si>
  <si>
    <t>CUSTODIAL PERSONNEL</t>
  </si>
  <si>
    <t>CUSTODIAL PERSONNEL (186)</t>
  </si>
  <si>
    <t>Custodian II 12 Month (Elem)</t>
  </si>
  <si>
    <t>57</t>
  </si>
  <si>
    <t>86</t>
  </si>
  <si>
    <t>360200</t>
  </si>
  <si>
    <t>2566S0375</t>
  </si>
  <si>
    <t>75</t>
  </si>
  <si>
    <t>P21</t>
  </si>
  <si>
    <t>PART</t>
  </si>
  <si>
    <t>B2908</t>
  </si>
  <si>
    <t>2566S0300</t>
  </si>
  <si>
    <t>S21</t>
  </si>
  <si>
    <t>CL106</t>
  </si>
  <si>
    <t>Custodian, Head</t>
  </si>
  <si>
    <t>360500</t>
  </si>
  <si>
    <t>2566S0100</t>
  </si>
  <si>
    <t>CL214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</si>
  <si>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</si>
  <si>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</si>
  <si>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</si>
  <si>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</si>
  <si>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</si>
  <si>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95</t>
  </si>
  <si>
    <t>OTHER COST-PROFESSIONAL/TECHNI</t>
  </si>
  <si>
    <t>TRAVEL - EMPLOYEES</t>
  </si>
  <si>
    <t>TRAVEL - EMPLOYEES (580)</t>
  </si>
  <si>
    <t>32</t>
  </si>
  <si>
    <t>TRAVEL-REGULAR</t>
  </si>
  <si>
    <t>2021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</si>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</sst>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1133175.18</v>
      </c>
      <c r="E8" s="67">
        <v>1261938.23</v>
      </c>
      <c r="F8" s="67">
        <v>1219557</v>
      </c>
      <c r="G8" s="67">
        <f>SUMIF(DISCRETIONARY!B11:B65536,"="&amp;SUMMARY!B8,DISCRETIONARY!$P$11:$P$65536)+SUMIF(PERSONNEL!$A$10:$A$65536,"="&amp;SUMMARY!B8,PERSONNEL!$L$10:$L$65536)</f>
        <v>1176769.635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133</v>
      </c>
      <c r="D9" s="67">
        <v>157194.64</v>
      </c>
      <c r="E9" s="67">
        <v>136046.91</v>
      </c>
      <c r="F9" s="67">
        <v>133847</v>
      </c>
      <c r="G9" s="67">
        <f>SUMIF(DISCRETIONARY!B11:B65536,"="&amp;SUMMARY!B9,DISCRETIONARY!$P$11:$P$65536)+SUMIF(PERSONNEL!$A$10:$A$65536,"="&amp;SUMMARY!B9,PERSONNEL!$L$10:$L$65536)</f>
        <v>131592.57687500003</v>
      </c>
      <c r="J9" s="103" t="s">
        <v>58</v>
      </c>
      <c r="K9" s="67">
        <v>1818369.5374257632</v>
      </c>
      <c r="L9" s="67">
        <v>1911901.741875</v>
      </c>
      <c r="M9" s="67">
        <f>L9-K9</f>
        <v>93532.20444923686</v>
      </c>
      <c r="N9" s="104">
        <f>M9/K9</f>
        <v>0.05143740176248713</v>
      </c>
    </row>
    <row r="10" spans="1:14" ht="12.75">
      <c r="A10" s="65" t="s">
        <v>63</v>
      </c>
      <c r="B10" s="66">
        <v>130</v>
      </c>
      <c r="C10" s="65" t="s">
        <v>152</v>
      </c>
      <c r="D10" s="67">
        <v>110644.9</v>
      </c>
      <c r="E10" s="67">
        <v>109742.4</v>
      </c>
      <c r="F10" s="67">
        <v>102151.77601667689</v>
      </c>
      <c r="G10" s="67">
        <f>SUMIF(DISCRETIONARY!B11:B65536,"="&amp;SUMMARY!B10,DISCRETIONARY!$P$11:$P$65536)+SUMIF(PERSONNEL!$A$10:$A$65536,"="&amp;SUMMARY!B10,PERSONNEL!$L$10:$L$65536)</f>
        <v>158547.05</v>
      </c>
      <c r="J10" s="103" t="s">
        <v>25</v>
      </c>
      <c r="K10" s="67">
        <v>560367.5221931245</v>
      </c>
      <c r="L10" s="67">
        <v>606375.51483825</v>
      </c>
      <c r="M10" s="67">
        <f>L10-K10</f>
        <v>46007.99264512549</v>
      </c>
      <c r="N10" s="104">
        <f>M10/K10</f>
        <v>0.082103246214311</v>
      </c>
    </row>
    <row r="11" spans="1:14" ht="12.75">
      <c r="A11" s="65" t="s">
        <v>63</v>
      </c>
      <c r="B11" s="66">
        <v>131</v>
      </c>
      <c r="C11" s="65" t="s">
        <v>161</v>
      </c>
      <c r="D11" s="67">
        <v>79301.24</v>
      </c>
      <c r="E11" s="67">
        <v>79447.66</v>
      </c>
      <c r="F11" s="67">
        <v>78620</v>
      </c>
      <c r="G11" s="67">
        <f>SUMIF(DISCRETIONARY!B11:B65536,"="&amp;SUMMARY!B11,DISCRETIONARY!$P$11:$P$65536)+SUMIF(PERSONNEL!$A$10:$A$65536,"="&amp;SUMMARY!B11,PERSONNEL!$L$10:$L$65536)</f>
        <v>78473.16</v>
      </c>
      <c r="J11" s="103" t="s">
        <v>59</v>
      </c>
      <c r="K11" s="67">
        <v>25812</v>
      </c>
      <c r="L11" s="67">
        <v>26910</v>
      </c>
      <c r="M11" s="67">
        <f>L11-K11</f>
        <v>1098</v>
      </c>
      <c r="N11" s="104">
        <f>M11/K11</f>
        <v>0.042538354253835425</v>
      </c>
    </row>
    <row r="12" spans="1:7" ht="12.75">
      <c r="A12" s="65" t="s">
        <v>63</v>
      </c>
      <c r="B12" s="66">
        <v>140</v>
      </c>
      <c r="C12" s="65" t="s">
        <v>169</v>
      </c>
      <c r="D12" s="67">
        <v>23940</v>
      </c>
      <c r="E12" s="67">
        <v>42580.26</v>
      </c>
      <c r="F12" s="67">
        <v>44736</v>
      </c>
      <c r="G12" s="67">
        <f>SUMIF(DISCRETIONARY!B11:B65536,"="&amp;SUMMARY!B12,DISCRETIONARY!$P$11:$P$65536)+SUMIF(PERSONNEL!$A$10:$A$65536,"="&amp;SUMMARY!B12,PERSONNEL!$L$10:$L$65536)</f>
        <v>73384.61</v>
      </c>
    </row>
    <row r="13" spans="1:7" ht="12.75">
      <c r="A13" s="65" t="s">
        <v>63</v>
      </c>
      <c r="B13" s="66">
        <v>142</v>
      </c>
      <c r="C13" s="65" t="s">
        <v>182</v>
      </c>
      <c r="D13" s="67">
        <v>70463.18</v>
      </c>
      <c r="E13" s="67">
        <v>63977.3</v>
      </c>
      <c r="F13" s="67">
        <v>63359</v>
      </c>
      <c r="G13" s="67">
        <f>SUMIF(DISCRETIONARY!B11:B65536,"="&amp;SUMMARY!B13,DISCRETIONARY!$P$11:$P$65536)+SUMIF(PERSONNEL!$A$10:$A$65536,"="&amp;SUMMARY!B13,PERSONNEL!$L$10:$L$65536)</f>
        <v>63178.98</v>
      </c>
    </row>
    <row r="14" spans="1:7" ht="12.75">
      <c r="A14" s="65" t="s">
        <v>63</v>
      </c>
      <c r="B14" s="66">
        <v>165</v>
      </c>
      <c r="C14" s="65" t="s">
        <v>196</v>
      </c>
      <c r="D14" s="67">
        <v>65140.92</v>
      </c>
      <c r="E14" s="67">
        <v>65268.48</v>
      </c>
      <c r="F14" s="67">
        <v>54085.221906588835</v>
      </c>
      <c r="G14" s="67">
        <f>SUMIF(DISCRETIONARY!B11:B65536,"="&amp;SUMMARY!B14,DISCRETIONARY!$P$11:$P$65536)+SUMIF(PERSONNEL!$A$10:$A$65536,"="&amp;SUMMARY!B14,PERSONNEL!$L$10:$L$65536)</f>
        <v>64589.94</v>
      </c>
    </row>
    <row r="15" spans="1:7" ht="12.75">
      <c r="A15" s="65" t="s">
        <v>63</v>
      </c>
      <c r="B15" s="66">
        <v>172</v>
      </c>
      <c r="C15" s="65" t="s">
        <v>203</v>
      </c>
      <c r="D15" s="67">
        <v>83696.64</v>
      </c>
      <c r="E15" s="67">
        <v>83858.56</v>
      </c>
      <c r="F15" s="67">
        <v>55612.53950249718</v>
      </c>
      <c r="G15" s="67">
        <f>SUMIF(DISCRETIONARY!B11:B65536,"="&amp;SUMMARY!B15,DISCRETIONARY!$P$11:$P$65536)+SUMIF(PERSONNEL!$A$10:$A$65536,"="&amp;SUMMARY!B15,PERSONNEL!$L$10:$L$65536)</f>
        <v>80964.35</v>
      </c>
    </row>
    <row r="16" spans="1:7" ht="12.75">
      <c r="A16" s="65" t="s">
        <v>63</v>
      </c>
      <c r="B16" s="66">
        <v>186</v>
      </c>
      <c r="C16" s="65" t="s">
        <v>211</v>
      </c>
      <c r="D16" s="67">
        <v>76101.44</v>
      </c>
      <c r="E16" s="67">
        <v>81357.7</v>
      </c>
      <c r="F16" s="67">
        <v>66401</v>
      </c>
      <c r="G16" s="67">
        <f>SUMIF(DISCRETIONARY!B11:B65536,"="&amp;SUMMARY!B16,DISCRETIONARY!$P$11:$P$65536)+SUMIF(PERSONNEL!$A$10:$A$65536,"="&amp;SUMMARY!B16,PERSONNEL!$L$10:$L$65536)</f>
        <v>84401.44</v>
      </c>
    </row>
    <row r="17" spans="1:7" ht="12.75">
      <c r="A17" s="65" t="s">
        <v>63</v>
      </c>
      <c r="B17" s="66">
        <v>210</v>
      </c>
      <c r="C17" s="65" t="s">
        <v>229</v>
      </c>
      <c r="D17" s="67">
        <v>293439.9</v>
      </c>
      <c r="E17" s="67">
        <v>325410.97</v>
      </c>
      <c r="F17" s="67">
        <v>302776.09837602224</v>
      </c>
      <c r="G17" s="67">
        <f>SUMIF(DISCRETIONARY!B11:B65536,"="&amp;SUMMARY!B17,DISCRETIONARY!$P$11:$P$65536)+SUMIF(PERSONNEL!$A$10:$A$65536,"="&amp;SUMMARY!B17,PERSONNEL!$L$10:$L$65536)+SUM(PERSONNEL!$AD$10:$AE$65536)</f>
        <v>324367.05000000005</v>
      </c>
    </row>
    <row r="18" spans="1:7" ht="12.75">
      <c r="A18" s="65" t="s">
        <v>63</v>
      </c>
      <c r="B18" s="66">
        <v>230</v>
      </c>
      <c r="C18" s="65" t="s">
        <v>230</v>
      </c>
      <c r="D18" s="67">
        <v>177181.79</v>
      </c>
      <c r="E18" s="67">
        <v>189445.96</v>
      </c>
      <c r="F18" s="67">
        <v>209161.50028903785</v>
      </c>
      <c r="G18" s="67">
        <f>SUMIF(DISCRETIONARY!B11:B65536,"="&amp;SUMMARY!B18,DISCRETIONARY!$P$11:$P$65536)+SUMIF(PERSONNEL!$A$10:$A$65536,"="&amp;SUMMARY!B18,PERSONNEL!$L$10:$L$65536)+SUM(PERSONNEL!$AC$10:$AC$65536)</f>
        <v>228419.46483825005</v>
      </c>
    </row>
    <row r="19" spans="1:7" ht="12.75">
      <c r="A19" s="65" t="s">
        <v>63</v>
      </c>
      <c r="B19" s="66">
        <v>290</v>
      </c>
      <c r="C19" s="65" t="s">
        <v>231</v>
      </c>
      <c r="D19" s="67">
        <v>52006.54</v>
      </c>
      <c r="E19" s="67">
        <v>53686.21</v>
      </c>
      <c r="F19" s="67">
        <v>48429.923528064486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53589</v>
      </c>
    </row>
    <row r="20" spans="1:7" ht="12.75">
      <c r="A20" s="65" t="s">
        <v>63</v>
      </c>
      <c r="B20" s="66">
        <v>300</v>
      </c>
      <c r="C20" s="65" t="s">
        <v>232</v>
      </c>
      <c r="D20" s="67">
        <v>0</v>
      </c>
      <c r="E20" s="67">
        <v>0</v>
      </c>
      <c r="F20" s="67">
        <v>450</v>
      </c>
      <c r="G20" s="67">
        <f>SUMIF(DISCRETIONARY!B11:B65536,"="&amp;SUMMARY!B20,DISCRETIONARY!$P$11:$P$65536)+SUMIF(PERSONNEL!$A$10:$A$65536,"="&amp;SUMMARY!B20,PERSONNEL!$L$10:$L$65536)</f>
        <v>0</v>
      </c>
    </row>
    <row r="21" spans="1:7" ht="12.75">
      <c r="A21" s="65" t="s">
        <v>63</v>
      </c>
      <c r="B21" s="66">
        <v>580</v>
      </c>
      <c r="C21" s="65" t="s">
        <v>236</v>
      </c>
      <c r="D21" s="67">
        <v>0</v>
      </c>
      <c r="E21" s="67">
        <v>0</v>
      </c>
      <c r="F21" s="67">
        <v>0</v>
      </c>
      <c r="G21" s="67">
        <f>SUMIF(DISCRETIONARY!B11:B65536,"="&amp;SUMMARY!B21,DISCRETIONARY!$P$11:$P$65536)+SUMIF(PERSONNEL!$A$10:$A$65536,"="&amp;SUMMARY!B21,PERSONNEL!$L$10:$L$65536)</f>
        <v>383</v>
      </c>
    </row>
    <row r="22" spans="1:7" ht="12.75">
      <c r="A22" s="65" t="s">
        <v>63</v>
      </c>
      <c r="B22" s="66">
        <v>610</v>
      </c>
      <c r="C22" s="65" t="s">
        <v>242</v>
      </c>
      <c r="D22" s="67">
        <v>18342.45</v>
      </c>
      <c r="E22" s="67">
        <v>19412.9</v>
      </c>
      <c r="F22" s="67">
        <v>21308</v>
      </c>
      <c r="G22" s="67">
        <f>SUMIF(DISCRETIONARY!B11:B65536,"="&amp;SUMMARY!B22,DISCRETIONARY!$P$11:$P$65536)+SUMIF(PERSONNEL!$A$10:$A$65536,"="&amp;SUMMARY!B22,PERSONNEL!$L$10:$L$65536)</f>
        <v>21669</v>
      </c>
    </row>
    <row r="23" spans="1:7" ht="12.75">
      <c r="A23" s="65" t="s">
        <v>63</v>
      </c>
      <c r="B23" s="66">
        <v>730</v>
      </c>
      <c r="C23" s="65" t="s">
        <v>249</v>
      </c>
      <c r="D23" s="67">
        <v>1875</v>
      </c>
      <c r="E23" s="67">
        <v>3805.35</v>
      </c>
      <c r="F23" s="67">
        <v>4054</v>
      </c>
      <c r="G23" s="67">
        <f>SUMIF(DISCRETIONARY!B11:B65536,"="&amp;SUMMARY!B23,DISCRETIONARY!$P$11:$P$65536)+SUMIF(PERSONNEL!$A$10:$A$65536,"="&amp;SUMMARY!B23,PERSONNEL!$L$10:$L$65536)</f>
        <v>4858</v>
      </c>
    </row>
    <row r="24" ht="13.5" thickBot="1"/>
    <row r="25" spans="3:8" ht="13.5" thickBot="1">
      <c r="C25" s="108" t="s">
        <v>8</v>
      </c>
      <c r="D25" s="109">
        <f>SUM(D8:D23)</f>
        <v>2342503.82</v>
      </c>
      <c r="E25" s="110">
        <f>SUM(E8:E23)</f>
        <v>2515978.8899999997</v>
      </c>
      <c r="F25" s="110">
        <f>SUM(F8:F23)</f>
        <v>2404549.0596188875</v>
      </c>
      <c r="G25" s="111">
        <f>SUM(G8:G23)</f>
        <v>2545187.25671325</v>
      </c>
      <c r="H25" s="107">
        <f>(G25-F25)/F25</f>
        <v>0.05848838747197504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6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LIVSEY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256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20217.45</v>
      </c>
      <c r="M9" s="55">
        <f>SUMIF($C10:$C65536,"=X",M10:M65536)</f>
        <v>23218.25</v>
      </c>
      <c r="N9" s="55">
        <f>SUMIF($C10:$C65536,"=X",N10:N65536)</f>
        <v>25812</v>
      </c>
      <c r="O9" s="92">
        <f>SUMIF($C10:$C65536,"=X",O10:O65536)</f>
        <v>17163.93</v>
      </c>
      <c r="P9" s="89">
        <f>SUMIF(C10:C65536,"=X",P10:P65536)+SUMIF(C10:C65536,"=X",Q10:Q65536)</f>
        <v>26910</v>
      </c>
      <c r="T9" s="93">
        <f>IF(N9=0,0,(P9-N9)/N9)</f>
        <v>0.042538354253835425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233</v>
      </c>
      <c r="P11" s="61"/>
    </row>
    <row r="12" spans="1:15" ht="12.75" customHeight="1">
      <c r="A12" s="57">
        <v>1000</v>
      </c>
      <c r="B12" s="57">
        <v>300</v>
      </c>
      <c r="C12" s="57" t="s">
        <v>63</v>
      </c>
      <c r="D12" s="57" t="s">
        <v>67</v>
      </c>
      <c r="E12" s="58" t="s">
        <v>68</v>
      </c>
      <c r="F12" s="58" t="s">
        <v>234</v>
      </c>
      <c r="G12" s="58" t="s">
        <v>70</v>
      </c>
      <c r="H12" s="59" t="s">
        <v>71</v>
      </c>
      <c r="I12" s="57" t="s">
        <v>72</v>
      </c>
      <c r="J12" s="60" t="s">
        <v>156</v>
      </c>
      <c r="K12" s="52" t="s">
        <v>235</v>
      </c>
      <c r="L12" s="61">
        <v>0</v>
      </c>
      <c r="M12" s="61">
        <v>0</v>
      </c>
      <c r="N12" s="61">
        <v>450</v>
      </c>
      <c r="O12" s="61">
        <v>309.5</v>
      </c>
    </row>
    <row r="13" spans="1:16" ht="12.75" customHeight="1">
      <c r="A13" s="106" t="s">
        <v>237</v>
      </c>
      <c r="P13" s="61"/>
    </row>
    <row r="14" spans="1:16" ht="12.75" customHeight="1">
      <c r="A14" s="57">
        <v>1000</v>
      </c>
      <c r="B14" s="57">
        <v>580</v>
      </c>
      <c r="C14" s="57" t="s">
        <v>63</v>
      </c>
      <c r="D14" s="57" t="s">
        <v>67</v>
      </c>
      <c r="E14" s="58" t="s">
        <v>68</v>
      </c>
      <c r="F14" s="58" t="s">
        <v>238</v>
      </c>
      <c r="G14" s="58" t="s">
        <v>70</v>
      </c>
      <c r="H14" s="59" t="s">
        <v>71</v>
      </c>
      <c r="I14" s="57" t="s">
        <v>72</v>
      </c>
      <c r="J14" s="60" t="s">
        <v>84</v>
      </c>
      <c r="K14" s="52" t="s">
        <v>239</v>
      </c>
      <c r="L14" s="61">
        <v>0</v>
      </c>
      <c r="M14" s="61">
        <v>0</v>
      </c>
      <c r="N14" s="61">
        <v>0</v>
      </c>
      <c r="O14" s="61">
        <v>0</v>
      </c>
      <c r="P14" s="18">
        <v>365</v>
      </c>
    </row>
    <row r="15" spans="1:16" ht="12.75" customHeight="1">
      <c r="A15" s="57">
        <v>1000</v>
      </c>
      <c r="B15" s="57">
        <v>580</v>
      </c>
      <c r="C15" s="57" t="s">
        <v>63</v>
      </c>
      <c r="D15" s="57" t="s">
        <v>67</v>
      </c>
      <c r="E15" s="58" t="s">
        <v>68</v>
      </c>
      <c r="F15" s="58" t="s">
        <v>238</v>
      </c>
      <c r="G15" s="58" t="s">
        <v>70</v>
      </c>
      <c r="H15" s="59" t="s">
        <v>71</v>
      </c>
      <c r="I15" s="57" t="s">
        <v>72</v>
      </c>
      <c r="J15" s="60" t="s">
        <v>240</v>
      </c>
      <c r="K15" s="52" t="s">
        <v>241</v>
      </c>
      <c r="L15" s="61">
        <v>0</v>
      </c>
      <c r="M15" s="61">
        <v>0</v>
      </c>
      <c r="N15" s="61">
        <v>0</v>
      </c>
      <c r="O15" s="61">
        <v>0</v>
      </c>
      <c r="P15" s="18">
        <v>18</v>
      </c>
    </row>
    <row r="16" spans="1:16" ht="12.75" customHeight="1">
      <c r="A16" s="106" t="s">
        <v>243</v>
      </c>
      <c r="P16" s="61"/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244</v>
      </c>
      <c r="G17" s="58" t="s">
        <v>70</v>
      </c>
      <c r="H17" s="59" t="s">
        <v>71</v>
      </c>
      <c r="I17" s="57" t="s">
        <v>72</v>
      </c>
      <c r="J17" s="60" t="s">
        <v>84</v>
      </c>
      <c r="K17" s="52" t="s">
        <v>245</v>
      </c>
      <c r="L17" s="61">
        <v>4381</v>
      </c>
      <c r="M17" s="61">
        <v>4992</v>
      </c>
      <c r="N17" s="61">
        <v>5626</v>
      </c>
      <c r="O17" s="61">
        <v>2919.06</v>
      </c>
      <c r="P17" s="18">
        <v>5283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244</v>
      </c>
      <c r="G18" s="58" t="s">
        <v>70</v>
      </c>
      <c r="H18" s="59" t="s">
        <v>71</v>
      </c>
      <c r="I18" s="57" t="s">
        <v>72</v>
      </c>
      <c r="J18" s="60" t="s">
        <v>240</v>
      </c>
      <c r="K18" s="52" t="s">
        <v>245</v>
      </c>
      <c r="L18" s="61">
        <v>1691.4</v>
      </c>
      <c r="M18" s="61">
        <v>876</v>
      </c>
      <c r="N18" s="61">
        <v>1386</v>
      </c>
      <c r="O18" s="61">
        <v>1030.55</v>
      </c>
      <c r="P18" s="18">
        <v>1218</v>
      </c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244</v>
      </c>
      <c r="G19" s="58" t="s">
        <v>77</v>
      </c>
      <c r="H19" s="59" t="s">
        <v>71</v>
      </c>
      <c r="I19" s="57" t="s">
        <v>72</v>
      </c>
      <c r="J19" s="60" t="s">
        <v>84</v>
      </c>
      <c r="K19" s="52" t="s">
        <v>246</v>
      </c>
      <c r="L19" s="61">
        <v>7053.02</v>
      </c>
      <c r="M19" s="61">
        <v>7653.52</v>
      </c>
      <c r="N19" s="61">
        <v>8184</v>
      </c>
      <c r="O19" s="61">
        <v>4528.22</v>
      </c>
      <c r="P19" s="18">
        <v>8624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244</v>
      </c>
      <c r="G20" s="58" t="s">
        <v>77</v>
      </c>
      <c r="H20" s="59" t="s">
        <v>71</v>
      </c>
      <c r="I20" s="57" t="s">
        <v>72</v>
      </c>
      <c r="J20" s="60" t="s">
        <v>240</v>
      </c>
      <c r="K20" s="52" t="s">
        <v>246</v>
      </c>
      <c r="L20" s="61">
        <v>227.66</v>
      </c>
      <c r="M20" s="61">
        <v>336</v>
      </c>
      <c r="N20" s="61">
        <v>352</v>
      </c>
      <c r="O20" s="61">
        <v>328.47</v>
      </c>
      <c r="P20" s="18">
        <v>418</v>
      </c>
    </row>
    <row r="21" spans="1:16" ht="12.75" customHeight="1">
      <c r="A21" s="57">
        <v>2220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244</v>
      </c>
      <c r="G21" s="58" t="s">
        <v>70</v>
      </c>
      <c r="H21" s="59" t="s">
        <v>247</v>
      </c>
      <c r="I21" s="57" t="s">
        <v>72</v>
      </c>
      <c r="J21" s="60" t="s">
        <v>200</v>
      </c>
      <c r="K21" s="52" t="s">
        <v>248</v>
      </c>
      <c r="L21" s="61">
        <v>4989.37</v>
      </c>
      <c r="M21" s="61">
        <v>5555.38</v>
      </c>
      <c r="N21" s="61">
        <v>5760</v>
      </c>
      <c r="O21" s="61">
        <v>5755.31</v>
      </c>
      <c r="P21" s="18">
        <v>6126</v>
      </c>
    </row>
    <row r="22" spans="1:16" ht="12.75" customHeight="1">
      <c r="A22" s="106" t="s">
        <v>250</v>
      </c>
      <c r="P22" s="61"/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251</v>
      </c>
      <c r="F23" s="58" t="s">
        <v>252</v>
      </c>
      <c r="G23" s="58" t="s">
        <v>70</v>
      </c>
      <c r="H23" s="59" t="s">
        <v>71</v>
      </c>
      <c r="I23" s="57" t="s">
        <v>72</v>
      </c>
      <c r="J23" s="60" t="s">
        <v>84</v>
      </c>
      <c r="K23" s="52" t="s">
        <v>253</v>
      </c>
      <c r="L23" s="61">
        <v>913</v>
      </c>
      <c r="M23" s="61">
        <v>1021.01</v>
      </c>
      <c r="N23" s="61">
        <v>1044</v>
      </c>
      <c r="O23" s="61">
        <v>211.26</v>
      </c>
      <c r="P23" s="18">
        <v>1307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251</v>
      </c>
      <c r="F24" s="58" t="s">
        <v>252</v>
      </c>
      <c r="G24" s="58" t="s">
        <v>70</v>
      </c>
      <c r="H24" s="59" t="s">
        <v>71</v>
      </c>
      <c r="I24" s="57" t="s">
        <v>72</v>
      </c>
      <c r="J24" s="60" t="s">
        <v>240</v>
      </c>
      <c r="K24" s="52" t="s">
        <v>253</v>
      </c>
      <c r="L24" s="61">
        <v>0</v>
      </c>
      <c r="M24" s="61">
        <v>1668.34</v>
      </c>
      <c r="N24" s="61">
        <v>357</v>
      </c>
      <c r="O24" s="61">
        <v>105.84</v>
      </c>
      <c r="P24" s="18">
        <v>2318</v>
      </c>
    </row>
    <row r="25" spans="1:16" ht="12.75" customHeight="1">
      <c r="A25" s="57">
        <v>1000</v>
      </c>
      <c r="B25" s="57">
        <v>730</v>
      </c>
      <c r="C25" s="57" t="s">
        <v>63</v>
      </c>
      <c r="D25" s="57" t="s">
        <v>67</v>
      </c>
      <c r="E25" s="58" t="s">
        <v>251</v>
      </c>
      <c r="F25" s="58" t="s">
        <v>252</v>
      </c>
      <c r="G25" s="58" t="s">
        <v>77</v>
      </c>
      <c r="H25" s="59" t="s">
        <v>71</v>
      </c>
      <c r="I25" s="57" t="s">
        <v>72</v>
      </c>
      <c r="J25" s="60" t="s">
        <v>84</v>
      </c>
      <c r="K25" s="52" t="s">
        <v>254</v>
      </c>
      <c r="L25" s="61">
        <v>962</v>
      </c>
      <c r="M25" s="61">
        <v>1068</v>
      </c>
      <c r="N25" s="61">
        <v>1116</v>
      </c>
      <c r="O25" s="61">
        <v>438.18</v>
      </c>
      <c r="P25" s="18">
        <v>1176</v>
      </c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251</v>
      </c>
      <c r="F26" s="58" t="s">
        <v>252</v>
      </c>
      <c r="G26" s="58" t="s">
        <v>77</v>
      </c>
      <c r="H26" s="59" t="s">
        <v>71</v>
      </c>
      <c r="I26" s="57" t="s">
        <v>72</v>
      </c>
      <c r="J26" s="60" t="s">
        <v>240</v>
      </c>
      <c r="K26" s="52" t="s">
        <v>254</v>
      </c>
      <c r="L26" s="61">
        <v>0</v>
      </c>
      <c r="M26" s="61">
        <v>48</v>
      </c>
      <c r="N26" s="61">
        <v>1537</v>
      </c>
      <c r="O26" s="61">
        <v>1537.54</v>
      </c>
      <c r="P26" s="18">
        <v>57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6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LIVSEY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36.6875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256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1911901.7418749994</v>
      </c>
      <c r="M8" s="72">
        <f>SUM(M11:M65536)</f>
        <v>606375.5148382501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46984.1</v>
      </c>
      <c r="M11" s="36">
        <v>7014.6474800000005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31.918500000000005</v>
      </c>
      <c r="Z11" s="23">
        <v>1</v>
      </c>
      <c r="AA11" s="99">
        <v>1</v>
      </c>
      <c r="AB11" s="78">
        <v>1245</v>
      </c>
      <c r="AC11" s="78">
        <v>5769.6474800000005</v>
      </c>
      <c r="AD11" s="78">
        <v>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56188.85</v>
      </c>
      <c r="M12" s="36">
        <v>19728.99078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38.1718</v>
      </c>
      <c r="Z12" s="23">
        <v>1</v>
      </c>
      <c r="AA12" s="99">
        <v>1</v>
      </c>
      <c r="AB12" s="78">
        <v>1489</v>
      </c>
      <c r="AC12" s="78">
        <v>6899.99078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59651.61</v>
      </c>
      <c r="M13" s="36">
        <v>20246.217708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82</v>
      </c>
      <c r="W13" s="78">
        <v>40.5242</v>
      </c>
      <c r="Z13" s="23">
        <v>1</v>
      </c>
      <c r="AA13" s="99">
        <v>1</v>
      </c>
      <c r="AB13" s="78">
        <v>1581</v>
      </c>
      <c r="AC13" s="78">
        <v>7325.217708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83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84</v>
      </c>
      <c r="K14" s="35">
        <v>1</v>
      </c>
      <c r="L14" s="36">
        <v>42951.54</v>
      </c>
      <c r="M14" s="36">
        <v>6412.449112</v>
      </c>
      <c r="P14" s="23" t="s">
        <v>85</v>
      </c>
      <c r="Q14" s="23" t="s">
        <v>86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87</v>
      </c>
      <c r="W14" s="78">
        <v>29.178999999999995</v>
      </c>
      <c r="Z14" s="23">
        <v>1</v>
      </c>
      <c r="AA14" s="99">
        <v>1</v>
      </c>
      <c r="AB14" s="78">
        <v>1138</v>
      </c>
      <c r="AC14" s="78">
        <v>5274.449112</v>
      </c>
      <c r="AD14" s="78">
        <v>0</v>
      </c>
      <c r="AE14" s="78">
        <v>0</v>
      </c>
    </row>
    <row r="15" spans="1:31" ht="12.75">
      <c r="A15" s="23">
        <v>110</v>
      </c>
      <c r="B15" s="23">
        <v>1000</v>
      </c>
      <c r="C15" s="30" t="s">
        <v>88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84</v>
      </c>
      <c r="K15" s="35">
        <v>1</v>
      </c>
      <c r="L15" s="36">
        <v>42951.54</v>
      </c>
      <c r="M15" s="36">
        <v>17752.449112000002</v>
      </c>
      <c r="P15" s="23" t="s">
        <v>89</v>
      </c>
      <c r="Q15" s="23" t="s">
        <v>90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87</v>
      </c>
      <c r="W15" s="78">
        <v>29.178999999999995</v>
      </c>
      <c r="Z15" s="23">
        <v>1</v>
      </c>
      <c r="AA15" s="99">
        <v>1</v>
      </c>
      <c r="AB15" s="78">
        <v>1138</v>
      </c>
      <c r="AC15" s="78">
        <v>5274.449112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91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84</v>
      </c>
      <c r="K16" s="35">
        <v>1</v>
      </c>
      <c r="L16" s="36">
        <v>42951.54</v>
      </c>
      <c r="M16" s="36">
        <v>17752.449112000002</v>
      </c>
      <c r="P16" s="23" t="s">
        <v>92</v>
      </c>
      <c r="Q16" s="23" t="s">
        <v>93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94</v>
      </c>
      <c r="W16" s="78">
        <v>29.178999999999995</v>
      </c>
      <c r="Z16" s="23">
        <v>1</v>
      </c>
      <c r="AA16" s="99">
        <v>1</v>
      </c>
      <c r="AB16" s="78">
        <v>1138</v>
      </c>
      <c r="AC16" s="78">
        <v>5274.449112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91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84</v>
      </c>
      <c r="K17" s="35">
        <v>1</v>
      </c>
      <c r="L17" s="36">
        <v>51377.55</v>
      </c>
      <c r="M17" s="36">
        <v>19011.16314</v>
      </c>
      <c r="P17" s="23" t="s">
        <v>92</v>
      </c>
      <c r="Q17" s="23" t="s">
        <v>93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95</v>
      </c>
      <c r="W17" s="78">
        <v>34.9032</v>
      </c>
      <c r="Z17" s="23">
        <v>1</v>
      </c>
      <c r="AA17" s="99">
        <v>1</v>
      </c>
      <c r="AB17" s="78">
        <v>1362</v>
      </c>
      <c r="AC17" s="78">
        <v>6309.163140000001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88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84</v>
      </c>
      <c r="K18" s="35">
        <v>1</v>
      </c>
      <c r="L18" s="36">
        <v>52935.02</v>
      </c>
      <c r="M18" s="36">
        <v>7903.420456</v>
      </c>
      <c r="P18" s="23" t="s">
        <v>89</v>
      </c>
      <c r="Q18" s="23" t="s">
        <v>90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96</v>
      </c>
      <c r="W18" s="78">
        <v>35.9613</v>
      </c>
      <c r="Z18" s="23">
        <v>1</v>
      </c>
      <c r="AA18" s="99">
        <v>1</v>
      </c>
      <c r="AB18" s="78">
        <v>1403</v>
      </c>
      <c r="AC18" s="78">
        <v>6500.420456</v>
      </c>
      <c r="AD18" s="78">
        <v>0</v>
      </c>
      <c r="AE18" s="78">
        <v>0</v>
      </c>
    </row>
    <row r="19" spans="1:31" ht="12.75">
      <c r="A19" s="23">
        <v>110</v>
      </c>
      <c r="B19" s="23">
        <v>1000</v>
      </c>
      <c r="C19" s="30" t="s">
        <v>88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84</v>
      </c>
      <c r="K19" s="35">
        <v>1</v>
      </c>
      <c r="L19" s="36">
        <v>54537.6</v>
      </c>
      <c r="M19" s="36">
        <v>19482.21728</v>
      </c>
      <c r="P19" s="23" t="s">
        <v>89</v>
      </c>
      <c r="Q19" s="23" t="s">
        <v>90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97</v>
      </c>
      <c r="W19" s="78">
        <v>37.05</v>
      </c>
      <c r="Z19" s="23">
        <v>1</v>
      </c>
      <c r="AA19" s="99">
        <v>1</v>
      </c>
      <c r="AB19" s="78">
        <v>1445</v>
      </c>
      <c r="AC19" s="78">
        <v>6697.21728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83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84</v>
      </c>
      <c r="K20" s="35">
        <v>1</v>
      </c>
      <c r="L20" s="36">
        <v>57885.21</v>
      </c>
      <c r="M20" s="36">
        <v>19982.303788</v>
      </c>
      <c r="P20" s="23" t="s">
        <v>85</v>
      </c>
      <c r="Q20" s="23" t="s">
        <v>86</v>
      </c>
      <c r="R20" s="23" t="s">
        <v>76</v>
      </c>
      <c r="S20" s="23" t="s">
        <v>98</v>
      </c>
      <c r="T20" s="23" t="s">
        <v>78</v>
      </c>
      <c r="U20" s="23" t="s">
        <v>79</v>
      </c>
      <c r="V20" s="23" t="s">
        <v>99</v>
      </c>
      <c r="W20" s="78">
        <v>39.3242</v>
      </c>
      <c r="Z20" s="23">
        <v>1</v>
      </c>
      <c r="AA20" s="99">
        <v>1</v>
      </c>
      <c r="AB20" s="78">
        <v>1534</v>
      </c>
      <c r="AC20" s="78">
        <v>7108.303788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83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84</v>
      </c>
      <c r="K21" s="35">
        <v>1</v>
      </c>
      <c r="L21" s="36">
        <v>64589.94</v>
      </c>
      <c r="M21" s="36">
        <v>20983.644632</v>
      </c>
      <c r="P21" s="23" t="s">
        <v>85</v>
      </c>
      <c r="Q21" s="23" t="s">
        <v>86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100</v>
      </c>
      <c r="W21" s="78">
        <v>43.879</v>
      </c>
      <c r="Z21" s="23">
        <v>1</v>
      </c>
      <c r="AA21" s="99">
        <v>1</v>
      </c>
      <c r="AB21" s="78">
        <v>1712</v>
      </c>
      <c r="AC21" s="78">
        <v>7931.6446320000005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91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84</v>
      </c>
      <c r="K22" s="35">
        <v>1</v>
      </c>
      <c r="L22" s="36">
        <v>64589.94</v>
      </c>
      <c r="M22" s="36">
        <v>20983.644632</v>
      </c>
      <c r="P22" s="23" t="s">
        <v>92</v>
      </c>
      <c r="Q22" s="23" t="s">
        <v>93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101</v>
      </c>
      <c r="W22" s="78">
        <v>43.879</v>
      </c>
      <c r="Z22" s="23">
        <v>1</v>
      </c>
      <c r="AA22" s="99">
        <v>1</v>
      </c>
      <c r="AB22" s="78">
        <v>1712</v>
      </c>
      <c r="AC22" s="78">
        <v>7931.6446320000005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102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103</v>
      </c>
      <c r="K23" s="35">
        <v>1</v>
      </c>
      <c r="L23" s="36">
        <v>49854.5</v>
      </c>
      <c r="M23" s="36">
        <v>18783.1326</v>
      </c>
      <c r="P23" s="23" t="s">
        <v>104</v>
      </c>
      <c r="Q23" s="23" t="s">
        <v>105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106</v>
      </c>
      <c r="W23" s="78">
        <v>33.8685</v>
      </c>
      <c r="Z23" s="23">
        <v>1</v>
      </c>
      <c r="AA23" s="99">
        <v>1</v>
      </c>
      <c r="AB23" s="78">
        <v>1321</v>
      </c>
      <c r="AC23" s="78">
        <v>6122.1326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107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103</v>
      </c>
      <c r="K24" s="35">
        <v>1</v>
      </c>
      <c r="L24" s="36">
        <v>44253.78</v>
      </c>
      <c r="M24" s="36">
        <v>6607.364184</v>
      </c>
      <c r="P24" s="23" t="s">
        <v>108</v>
      </c>
      <c r="Q24" s="23" t="s">
        <v>109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110</v>
      </c>
      <c r="W24" s="78">
        <v>30.063699999999997</v>
      </c>
      <c r="Z24" s="23">
        <v>1</v>
      </c>
      <c r="AA24" s="99">
        <v>1</v>
      </c>
      <c r="AB24" s="78">
        <v>1173</v>
      </c>
      <c r="AC24" s="78">
        <v>5434.364184</v>
      </c>
      <c r="AD24" s="78">
        <v>0</v>
      </c>
      <c r="AE24" s="78">
        <v>0</v>
      </c>
    </row>
    <row r="25" spans="1:31" ht="12.75">
      <c r="A25" s="23">
        <v>110</v>
      </c>
      <c r="B25" s="23">
        <v>1000</v>
      </c>
      <c r="C25" s="30" t="s">
        <v>107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103</v>
      </c>
      <c r="K25" s="35">
        <v>1</v>
      </c>
      <c r="L25" s="36">
        <v>54537.6</v>
      </c>
      <c r="M25" s="36">
        <v>19482.21728</v>
      </c>
      <c r="P25" s="23" t="s">
        <v>108</v>
      </c>
      <c r="Q25" s="23" t="s">
        <v>109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97</v>
      </c>
      <c r="W25" s="78">
        <v>37.05</v>
      </c>
      <c r="Z25" s="23">
        <v>1</v>
      </c>
      <c r="AA25" s="99">
        <v>1</v>
      </c>
      <c r="AB25" s="78">
        <v>1445</v>
      </c>
      <c r="AC25" s="78">
        <v>6697.21728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102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103</v>
      </c>
      <c r="K26" s="35">
        <v>1</v>
      </c>
      <c r="L26" s="36">
        <v>56188.85</v>
      </c>
      <c r="M26" s="36">
        <v>19728.99078</v>
      </c>
      <c r="P26" s="23" t="s">
        <v>104</v>
      </c>
      <c r="Q26" s="23" t="s">
        <v>105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81</v>
      </c>
      <c r="W26" s="78">
        <v>38.1718</v>
      </c>
      <c r="Z26" s="23">
        <v>1</v>
      </c>
      <c r="AA26" s="99">
        <v>1</v>
      </c>
      <c r="AB26" s="78">
        <v>1489</v>
      </c>
      <c r="AC26" s="78">
        <v>6899.99078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111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112</v>
      </c>
      <c r="K27" s="35">
        <v>1</v>
      </c>
      <c r="L27" s="36">
        <v>49854.5</v>
      </c>
      <c r="M27" s="36">
        <v>18783.1326</v>
      </c>
      <c r="P27" s="23" t="s">
        <v>113</v>
      </c>
      <c r="Q27" s="23" t="s">
        <v>114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106</v>
      </c>
      <c r="W27" s="78">
        <v>33.8685</v>
      </c>
      <c r="Z27" s="23">
        <v>1</v>
      </c>
      <c r="AA27" s="99">
        <v>1</v>
      </c>
      <c r="AB27" s="78">
        <v>1321</v>
      </c>
      <c r="AC27" s="78">
        <v>6122.1326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111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112</v>
      </c>
      <c r="K28" s="35">
        <v>1</v>
      </c>
      <c r="L28" s="36">
        <v>59651.61</v>
      </c>
      <c r="M28" s="36">
        <v>20246.217708</v>
      </c>
      <c r="P28" s="23" t="s">
        <v>113</v>
      </c>
      <c r="Q28" s="23" t="s">
        <v>114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82</v>
      </c>
      <c r="W28" s="78">
        <v>40.5242</v>
      </c>
      <c r="Z28" s="23">
        <v>1</v>
      </c>
      <c r="AA28" s="99">
        <v>1</v>
      </c>
      <c r="AB28" s="78">
        <v>1581</v>
      </c>
      <c r="AC28" s="78">
        <v>7325.217708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115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116</v>
      </c>
      <c r="I29" s="31" t="s">
        <v>72</v>
      </c>
      <c r="J29" s="34" t="s">
        <v>117</v>
      </c>
      <c r="K29" s="35">
        <v>0.5</v>
      </c>
      <c r="L29" s="36">
        <v>35316.725</v>
      </c>
      <c r="M29" s="36">
        <v>10942.89383</v>
      </c>
      <c r="P29" s="23" t="s">
        <v>118</v>
      </c>
      <c r="Q29" s="23" t="s">
        <v>119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120</v>
      </c>
      <c r="W29" s="78">
        <v>47.9847</v>
      </c>
      <c r="Z29" s="23">
        <v>0.5</v>
      </c>
      <c r="AA29" s="99">
        <v>0.5</v>
      </c>
      <c r="AB29" s="78">
        <v>936</v>
      </c>
      <c r="AC29" s="78">
        <v>4336.89383</v>
      </c>
      <c r="AD29" s="78">
        <v>5670</v>
      </c>
      <c r="AE29" s="78">
        <v>0</v>
      </c>
    </row>
    <row r="30" spans="1:31" ht="12.75">
      <c r="A30" s="23">
        <v>110</v>
      </c>
      <c r="B30" s="23">
        <v>1000</v>
      </c>
      <c r="C30" s="30" t="s">
        <v>121</v>
      </c>
      <c r="D30" s="31" t="s">
        <v>67</v>
      </c>
      <c r="E30" s="32" t="s">
        <v>68</v>
      </c>
      <c r="F30" s="32" t="s">
        <v>122</v>
      </c>
      <c r="G30" s="32" t="s">
        <v>70</v>
      </c>
      <c r="H30" s="33" t="s">
        <v>71</v>
      </c>
      <c r="I30" s="31" t="s">
        <v>72</v>
      </c>
      <c r="J30" s="34" t="s">
        <v>123</v>
      </c>
      <c r="K30" s="35">
        <v>1</v>
      </c>
      <c r="L30" s="36">
        <v>56188.85</v>
      </c>
      <c r="M30" s="36">
        <v>19728.99078</v>
      </c>
      <c r="P30" s="23" t="s">
        <v>124</v>
      </c>
      <c r="Q30" s="23" t="s">
        <v>125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81</v>
      </c>
      <c r="W30" s="78">
        <v>38.1718</v>
      </c>
      <c r="Z30" s="23">
        <v>1</v>
      </c>
      <c r="AA30" s="99">
        <v>1</v>
      </c>
      <c r="AB30" s="78">
        <v>1489</v>
      </c>
      <c r="AC30" s="78">
        <v>6899.99078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126</v>
      </c>
      <c r="D31" s="31" t="s">
        <v>67</v>
      </c>
      <c r="E31" s="32" t="s">
        <v>68</v>
      </c>
      <c r="F31" s="32" t="s">
        <v>122</v>
      </c>
      <c r="G31" s="32" t="s">
        <v>70</v>
      </c>
      <c r="H31" s="33" t="s">
        <v>71</v>
      </c>
      <c r="I31" s="31" t="s">
        <v>72</v>
      </c>
      <c r="J31" s="34" t="s">
        <v>127</v>
      </c>
      <c r="K31" s="35">
        <v>1</v>
      </c>
      <c r="L31" s="36">
        <v>40522.74</v>
      </c>
      <c r="M31" s="36">
        <v>17390.192472</v>
      </c>
      <c r="P31" s="23" t="s">
        <v>128</v>
      </c>
      <c r="Q31" s="23" t="s">
        <v>129</v>
      </c>
      <c r="R31" s="23" t="s">
        <v>76</v>
      </c>
      <c r="S31" s="23" t="s">
        <v>130</v>
      </c>
      <c r="T31" s="23" t="s">
        <v>78</v>
      </c>
      <c r="U31" s="23" t="s">
        <v>79</v>
      </c>
      <c r="V31" s="23" t="s">
        <v>131</v>
      </c>
      <c r="W31" s="78">
        <v>27.529</v>
      </c>
      <c r="Z31" s="23">
        <v>1</v>
      </c>
      <c r="AA31" s="99">
        <v>1</v>
      </c>
      <c r="AB31" s="78">
        <v>1074</v>
      </c>
      <c r="AC31" s="78">
        <v>4976.192472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126</v>
      </c>
      <c r="D32" s="31" t="s">
        <v>67</v>
      </c>
      <c r="E32" s="32" t="s">
        <v>68</v>
      </c>
      <c r="F32" s="32" t="s">
        <v>122</v>
      </c>
      <c r="G32" s="32" t="s">
        <v>70</v>
      </c>
      <c r="H32" s="33" t="s">
        <v>71</v>
      </c>
      <c r="I32" s="31" t="s">
        <v>72</v>
      </c>
      <c r="J32" s="34" t="s">
        <v>127</v>
      </c>
      <c r="K32" s="35">
        <v>1</v>
      </c>
      <c r="L32" s="36">
        <v>42951.54</v>
      </c>
      <c r="M32" s="36">
        <v>17752.449112000002</v>
      </c>
      <c r="P32" s="23" t="s">
        <v>128</v>
      </c>
      <c r="Q32" s="23" t="s">
        <v>129</v>
      </c>
      <c r="R32" s="23" t="s">
        <v>76</v>
      </c>
      <c r="S32" s="23" t="s">
        <v>98</v>
      </c>
      <c r="T32" s="23" t="s">
        <v>78</v>
      </c>
      <c r="U32" s="23" t="s">
        <v>79</v>
      </c>
      <c r="V32" s="23" t="s">
        <v>94</v>
      </c>
      <c r="W32" s="78">
        <v>29.178999999999995</v>
      </c>
      <c r="Z32" s="23">
        <v>1</v>
      </c>
      <c r="AA32" s="99">
        <v>1</v>
      </c>
      <c r="AB32" s="78">
        <v>1138</v>
      </c>
      <c r="AC32" s="78">
        <v>5274.449112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126</v>
      </c>
      <c r="D33" s="31" t="s">
        <v>67</v>
      </c>
      <c r="E33" s="32" t="s">
        <v>68</v>
      </c>
      <c r="F33" s="32" t="s">
        <v>122</v>
      </c>
      <c r="G33" s="32" t="s">
        <v>70</v>
      </c>
      <c r="H33" s="33" t="s">
        <v>71</v>
      </c>
      <c r="I33" s="31" t="s">
        <v>72</v>
      </c>
      <c r="J33" s="34" t="s">
        <v>127</v>
      </c>
      <c r="K33" s="35">
        <v>1</v>
      </c>
      <c r="L33" s="36">
        <v>49854.5</v>
      </c>
      <c r="M33" s="36">
        <v>18783.1326</v>
      </c>
      <c r="P33" s="23" t="s">
        <v>128</v>
      </c>
      <c r="Q33" s="23" t="s">
        <v>129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132</v>
      </c>
      <c r="W33" s="78">
        <v>33.8685</v>
      </c>
      <c r="Z33" s="23">
        <v>1</v>
      </c>
      <c r="AA33" s="99">
        <v>1</v>
      </c>
      <c r="AB33" s="78">
        <v>1321</v>
      </c>
      <c r="AC33" s="78">
        <v>6122.1326</v>
      </c>
      <c r="AD33" s="78">
        <v>11340</v>
      </c>
      <c r="AE33" s="78">
        <v>0</v>
      </c>
    </row>
    <row r="34" ht="12.75">
      <c r="A34" s="105" t="s">
        <v>134</v>
      </c>
    </row>
    <row r="35" spans="1:31" ht="12.75">
      <c r="A35" s="23">
        <v>118</v>
      </c>
      <c r="B35" s="23">
        <v>1000</v>
      </c>
      <c r="C35" s="30" t="s">
        <v>135</v>
      </c>
      <c r="D35" s="31" t="s">
        <v>67</v>
      </c>
      <c r="E35" s="32" t="s">
        <v>68</v>
      </c>
      <c r="F35" s="32" t="s">
        <v>69</v>
      </c>
      <c r="G35" s="32" t="s">
        <v>136</v>
      </c>
      <c r="H35" s="33" t="s">
        <v>71</v>
      </c>
      <c r="I35" s="31" t="s">
        <v>72</v>
      </c>
      <c r="J35" s="34" t="s">
        <v>73</v>
      </c>
      <c r="K35" s="35">
        <v>0.1665</v>
      </c>
      <c r="L35" s="36">
        <v>6747.036210000002</v>
      </c>
      <c r="M35" s="36">
        <v>1007.5360465880003</v>
      </c>
      <c r="P35" s="23" t="s">
        <v>137</v>
      </c>
      <c r="Q35" s="23" t="s">
        <v>138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139</v>
      </c>
      <c r="W35" s="78">
        <v>27.529</v>
      </c>
      <c r="Z35" s="23">
        <v>0.1665</v>
      </c>
      <c r="AA35" s="99">
        <v>0.1665</v>
      </c>
      <c r="AB35" s="78">
        <v>179</v>
      </c>
      <c r="AC35" s="78">
        <v>828.5360465880003</v>
      </c>
      <c r="AD35" s="78">
        <v>0</v>
      </c>
      <c r="AE35" s="78">
        <v>0</v>
      </c>
    </row>
    <row r="36" spans="1:31" ht="12.75">
      <c r="A36" s="23">
        <v>118</v>
      </c>
      <c r="B36" s="23">
        <v>1000</v>
      </c>
      <c r="C36" s="30" t="s">
        <v>140</v>
      </c>
      <c r="D36" s="31" t="s">
        <v>67</v>
      </c>
      <c r="E36" s="32" t="s">
        <v>68</v>
      </c>
      <c r="F36" s="32" t="s">
        <v>69</v>
      </c>
      <c r="G36" s="32" t="s">
        <v>136</v>
      </c>
      <c r="H36" s="33" t="s">
        <v>71</v>
      </c>
      <c r="I36" s="31" t="s">
        <v>72</v>
      </c>
      <c r="J36" s="34" t="s">
        <v>73</v>
      </c>
      <c r="K36" s="35">
        <v>0.1665</v>
      </c>
      <c r="L36" s="36">
        <v>9440.433450000002</v>
      </c>
      <c r="M36" s="36">
        <v>3297.3952276600003</v>
      </c>
      <c r="P36" s="23" t="s">
        <v>141</v>
      </c>
      <c r="Q36" s="23" t="s">
        <v>142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143</v>
      </c>
      <c r="W36" s="78">
        <v>38.5185</v>
      </c>
      <c r="Z36" s="23">
        <v>0.1665</v>
      </c>
      <c r="AA36" s="99">
        <v>0.1665</v>
      </c>
      <c r="AB36" s="78">
        <v>250</v>
      </c>
      <c r="AC36" s="78">
        <v>1159.2852276600004</v>
      </c>
      <c r="AD36" s="78">
        <v>1888.11</v>
      </c>
      <c r="AE36" s="78">
        <v>0</v>
      </c>
    </row>
    <row r="37" spans="1:31" ht="12.75">
      <c r="A37" s="23">
        <v>118</v>
      </c>
      <c r="B37" s="23">
        <v>1000</v>
      </c>
      <c r="C37" s="30" t="s">
        <v>144</v>
      </c>
      <c r="D37" s="31" t="s">
        <v>67</v>
      </c>
      <c r="E37" s="32" t="s">
        <v>68</v>
      </c>
      <c r="F37" s="32" t="s">
        <v>69</v>
      </c>
      <c r="G37" s="32" t="s">
        <v>136</v>
      </c>
      <c r="H37" s="33" t="s">
        <v>71</v>
      </c>
      <c r="I37" s="31" t="s">
        <v>72</v>
      </c>
      <c r="J37" s="34" t="s">
        <v>73</v>
      </c>
      <c r="K37" s="35">
        <v>0.062437500000000014</v>
      </c>
      <c r="L37" s="36">
        <v>4111.919589375001</v>
      </c>
      <c r="M37" s="36">
        <v>1321.9849755752502</v>
      </c>
      <c r="P37" s="23" t="s">
        <v>145</v>
      </c>
      <c r="Q37" s="23" t="s">
        <v>146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147</v>
      </c>
      <c r="W37" s="78">
        <v>44.7395</v>
      </c>
      <c r="Z37" s="23">
        <v>0.062437500000000014</v>
      </c>
      <c r="AA37" s="99">
        <v>0.062437500000000014</v>
      </c>
      <c r="AB37" s="78">
        <v>109</v>
      </c>
      <c r="AC37" s="78">
        <v>504.94372557525014</v>
      </c>
      <c r="AD37" s="78">
        <v>708.0412500000001</v>
      </c>
      <c r="AE37" s="78">
        <v>0</v>
      </c>
    </row>
    <row r="38" spans="1:31" ht="12.75">
      <c r="A38" s="23">
        <v>118</v>
      </c>
      <c r="B38" s="23">
        <v>1000</v>
      </c>
      <c r="C38" s="30" t="s">
        <v>148</v>
      </c>
      <c r="D38" s="31" t="s">
        <v>67</v>
      </c>
      <c r="E38" s="32" t="s">
        <v>68</v>
      </c>
      <c r="F38" s="32" t="s">
        <v>69</v>
      </c>
      <c r="G38" s="32" t="s">
        <v>136</v>
      </c>
      <c r="H38" s="33" t="s">
        <v>71</v>
      </c>
      <c r="I38" s="31" t="s">
        <v>72</v>
      </c>
      <c r="J38" s="34" t="s">
        <v>73</v>
      </c>
      <c r="K38" s="35">
        <v>0.333</v>
      </c>
      <c r="L38" s="36">
        <v>23520.938850000002</v>
      </c>
      <c r="M38" s="36">
        <v>7287.59129078</v>
      </c>
      <c r="P38" s="23" t="s">
        <v>149</v>
      </c>
      <c r="Q38" s="23" t="s">
        <v>150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151</v>
      </c>
      <c r="W38" s="78">
        <v>47.9847</v>
      </c>
      <c r="Z38" s="23">
        <v>0.333</v>
      </c>
      <c r="AA38" s="99">
        <v>0.333</v>
      </c>
      <c r="AB38" s="78">
        <v>623</v>
      </c>
      <c r="AC38" s="78">
        <v>2888.3712907800004</v>
      </c>
      <c r="AD38" s="78">
        <v>3776.22</v>
      </c>
      <c r="AE38" s="78">
        <v>0</v>
      </c>
    </row>
    <row r="39" spans="1:31" ht="12.75">
      <c r="A39" s="23">
        <v>118</v>
      </c>
      <c r="B39" s="23">
        <v>1000</v>
      </c>
      <c r="C39" s="30" t="s">
        <v>135</v>
      </c>
      <c r="D39" s="31" t="s">
        <v>67</v>
      </c>
      <c r="E39" s="32" t="s">
        <v>68</v>
      </c>
      <c r="F39" s="32" t="s">
        <v>69</v>
      </c>
      <c r="G39" s="32" t="s">
        <v>136</v>
      </c>
      <c r="H39" s="33" t="s">
        <v>71</v>
      </c>
      <c r="I39" s="31" t="s">
        <v>72</v>
      </c>
      <c r="J39" s="34" t="s">
        <v>84</v>
      </c>
      <c r="K39" s="35">
        <v>0.1665</v>
      </c>
      <c r="L39" s="36">
        <v>6747.036210000002</v>
      </c>
      <c r="M39" s="36">
        <v>1007.5360465880003</v>
      </c>
      <c r="P39" s="23" t="s">
        <v>137</v>
      </c>
      <c r="Q39" s="23" t="s">
        <v>138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139</v>
      </c>
      <c r="W39" s="78">
        <v>27.529</v>
      </c>
      <c r="Z39" s="23">
        <v>0.1665</v>
      </c>
      <c r="AA39" s="99">
        <v>0.1665</v>
      </c>
      <c r="AB39" s="78">
        <v>179</v>
      </c>
      <c r="AC39" s="78">
        <v>828.5360465880003</v>
      </c>
      <c r="AD39" s="78">
        <v>0</v>
      </c>
      <c r="AE39" s="78">
        <v>0</v>
      </c>
    </row>
    <row r="40" spans="1:31" ht="12.75">
      <c r="A40" s="23">
        <v>118</v>
      </c>
      <c r="B40" s="23">
        <v>1000</v>
      </c>
      <c r="C40" s="30" t="s">
        <v>140</v>
      </c>
      <c r="D40" s="31" t="s">
        <v>67</v>
      </c>
      <c r="E40" s="32" t="s">
        <v>68</v>
      </c>
      <c r="F40" s="32" t="s">
        <v>69</v>
      </c>
      <c r="G40" s="32" t="s">
        <v>136</v>
      </c>
      <c r="H40" s="33" t="s">
        <v>71</v>
      </c>
      <c r="I40" s="31" t="s">
        <v>72</v>
      </c>
      <c r="J40" s="34" t="s">
        <v>84</v>
      </c>
      <c r="K40" s="35">
        <v>0.1665</v>
      </c>
      <c r="L40" s="36">
        <v>9440.433450000002</v>
      </c>
      <c r="M40" s="36">
        <v>3297.3952276600003</v>
      </c>
      <c r="P40" s="23" t="s">
        <v>141</v>
      </c>
      <c r="Q40" s="23" t="s">
        <v>142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143</v>
      </c>
      <c r="W40" s="78">
        <v>38.5185</v>
      </c>
      <c r="Z40" s="23">
        <v>0.1665</v>
      </c>
      <c r="AA40" s="99">
        <v>0.1665</v>
      </c>
      <c r="AB40" s="78">
        <v>250</v>
      </c>
      <c r="AC40" s="78">
        <v>1159.2852276600004</v>
      </c>
      <c r="AD40" s="78">
        <v>1888.11</v>
      </c>
      <c r="AE40" s="78">
        <v>0</v>
      </c>
    </row>
    <row r="41" spans="1:31" ht="12.75">
      <c r="A41" s="23">
        <v>118</v>
      </c>
      <c r="B41" s="23">
        <v>1000</v>
      </c>
      <c r="C41" s="30" t="s">
        <v>144</v>
      </c>
      <c r="D41" s="31" t="s">
        <v>67</v>
      </c>
      <c r="E41" s="32" t="s">
        <v>68</v>
      </c>
      <c r="F41" s="32" t="s">
        <v>69</v>
      </c>
      <c r="G41" s="32" t="s">
        <v>136</v>
      </c>
      <c r="H41" s="33" t="s">
        <v>71</v>
      </c>
      <c r="I41" s="31" t="s">
        <v>72</v>
      </c>
      <c r="J41" s="34" t="s">
        <v>84</v>
      </c>
      <c r="K41" s="35">
        <v>0.062437500000000014</v>
      </c>
      <c r="L41" s="36">
        <v>4111.919589375001</v>
      </c>
      <c r="M41" s="36">
        <v>1321.9849755752502</v>
      </c>
      <c r="P41" s="23" t="s">
        <v>145</v>
      </c>
      <c r="Q41" s="23" t="s">
        <v>146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147</v>
      </c>
      <c r="W41" s="78">
        <v>44.7395</v>
      </c>
      <c r="Z41" s="23">
        <v>0.062437500000000014</v>
      </c>
      <c r="AA41" s="99">
        <v>0.062437500000000014</v>
      </c>
      <c r="AB41" s="78">
        <v>109</v>
      </c>
      <c r="AC41" s="78">
        <v>504.94372557525014</v>
      </c>
      <c r="AD41" s="78">
        <v>708.0412500000001</v>
      </c>
      <c r="AE41" s="78">
        <v>0</v>
      </c>
    </row>
    <row r="42" spans="1:31" ht="12.75">
      <c r="A42" s="23">
        <v>118</v>
      </c>
      <c r="B42" s="23">
        <v>1000</v>
      </c>
      <c r="C42" s="30" t="s">
        <v>148</v>
      </c>
      <c r="D42" s="31" t="s">
        <v>67</v>
      </c>
      <c r="E42" s="32" t="s">
        <v>68</v>
      </c>
      <c r="F42" s="32" t="s">
        <v>69</v>
      </c>
      <c r="G42" s="32" t="s">
        <v>136</v>
      </c>
      <c r="H42" s="33" t="s">
        <v>71</v>
      </c>
      <c r="I42" s="31" t="s">
        <v>72</v>
      </c>
      <c r="J42" s="34" t="s">
        <v>84</v>
      </c>
      <c r="K42" s="35">
        <v>0.333</v>
      </c>
      <c r="L42" s="36">
        <v>23520.938850000002</v>
      </c>
      <c r="M42" s="36">
        <v>7287.59129078</v>
      </c>
      <c r="P42" s="23" t="s">
        <v>149</v>
      </c>
      <c r="Q42" s="23" t="s">
        <v>150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151</v>
      </c>
      <c r="W42" s="78">
        <v>47.9847</v>
      </c>
      <c r="Z42" s="23">
        <v>0.333</v>
      </c>
      <c r="AA42" s="99">
        <v>0.333</v>
      </c>
      <c r="AB42" s="78">
        <v>623</v>
      </c>
      <c r="AC42" s="78">
        <v>2888.3712907800004</v>
      </c>
      <c r="AD42" s="78">
        <v>3776.22</v>
      </c>
      <c r="AE42" s="78">
        <v>0</v>
      </c>
    </row>
    <row r="43" spans="1:31" ht="12.75">
      <c r="A43" s="23">
        <v>118</v>
      </c>
      <c r="B43" s="23">
        <v>1000</v>
      </c>
      <c r="C43" s="30" t="s">
        <v>135</v>
      </c>
      <c r="D43" s="31" t="s">
        <v>67</v>
      </c>
      <c r="E43" s="32" t="s">
        <v>68</v>
      </c>
      <c r="F43" s="32" t="s">
        <v>69</v>
      </c>
      <c r="G43" s="32" t="s">
        <v>136</v>
      </c>
      <c r="H43" s="33" t="s">
        <v>71</v>
      </c>
      <c r="I43" s="31" t="s">
        <v>72</v>
      </c>
      <c r="J43" s="34" t="s">
        <v>103</v>
      </c>
      <c r="K43" s="35">
        <v>0.16699999999999998</v>
      </c>
      <c r="L43" s="36">
        <v>6767.29758</v>
      </c>
      <c r="M43" s="36">
        <v>1010.0241428240001</v>
      </c>
      <c r="P43" s="23" t="s">
        <v>137</v>
      </c>
      <c r="Q43" s="23" t="s">
        <v>138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139</v>
      </c>
      <c r="W43" s="78">
        <v>27.529</v>
      </c>
      <c r="Z43" s="23">
        <v>0.16699999999999998</v>
      </c>
      <c r="AA43" s="99">
        <v>0.16699999999999998</v>
      </c>
      <c r="AB43" s="78">
        <v>179</v>
      </c>
      <c r="AC43" s="78">
        <v>831.0241428240001</v>
      </c>
      <c r="AD43" s="78">
        <v>0</v>
      </c>
      <c r="AE43" s="78">
        <v>0</v>
      </c>
    </row>
    <row r="44" spans="1:31" ht="12.75">
      <c r="A44" s="23">
        <v>118</v>
      </c>
      <c r="B44" s="23">
        <v>1000</v>
      </c>
      <c r="C44" s="30" t="s">
        <v>140</v>
      </c>
      <c r="D44" s="31" t="s">
        <v>67</v>
      </c>
      <c r="E44" s="32" t="s">
        <v>68</v>
      </c>
      <c r="F44" s="32" t="s">
        <v>69</v>
      </c>
      <c r="G44" s="32" t="s">
        <v>136</v>
      </c>
      <c r="H44" s="33" t="s">
        <v>71</v>
      </c>
      <c r="I44" s="31" t="s">
        <v>72</v>
      </c>
      <c r="J44" s="34" t="s">
        <v>103</v>
      </c>
      <c r="K44" s="35">
        <v>0.16699999999999998</v>
      </c>
      <c r="L44" s="36">
        <v>9468.7831</v>
      </c>
      <c r="M44" s="36">
        <v>3307.5465646800003</v>
      </c>
      <c r="P44" s="23" t="s">
        <v>141</v>
      </c>
      <c r="Q44" s="23" t="s">
        <v>142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143</v>
      </c>
      <c r="W44" s="78">
        <v>38.5185</v>
      </c>
      <c r="Z44" s="23">
        <v>0.16699999999999998</v>
      </c>
      <c r="AA44" s="99">
        <v>0.16699999999999998</v>
      </c>
      <c r="AB44" s="78">
        <v>251</v>
      </c>
      <c r="AC44" s="78">
        <v>1162.76656468</v>
      </c>
      <c r="AD44" s="78">
        <v>1893.78</v>
      </c>
      <c r="AE44" s="78">
        <v>0</v>
      </c>
    </row>
    <row r="45" spans="1:31" ht="12.75">
      <c r="A45" s="23">
        <v>118</v>
      </c>
      <c r="B45" s="23">
        <v>1000</v>
      </c>
      <c r="C45" s="30" t="s">
        <v>144</v>
      </c>
      <c r="D45" s="31" t="s">
        <v>67</v>
      </c>
      <c r="E45" s="32" t="s">
        <v>68</v>
      </c>
      <c r="F45" s="32" t="s">
        <v>69</v>
      </c>
      <c r="G45" s="32" t="s">
        <v>136</v>
      </c>
      <c r="H45" s="33" t="s">
        <v>71</v>
      </c>
      <c r="I45" s="31" t="s">
        <v>72</v>
      </c>
      <c r="J45" s="34" t="s">
        <v>103</v>
      </c>
      <c r="K45" s="35">
        <v>0.062625</v>
      </c>
      <c r="L45" s="36">
        <v>4124.267696250001</v>
      </c>
      <c r="M45" s="36">
        <v>1325.6275730995</v>
      </c>
      <c r="P45" s="23" t="s">
        <v>145</v>
      </c>
      <c r="Q45" s="23" t="s">
        <v>146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147</v>
      </c>
      <c r="W45" s="78">
        <v>44.7395</v>
      </c>
      <c r="Z45" s="23">
        <v>0.062625</v>
      </c>
      <c r="AA45" s="99">
        <v>0.062625</v>
      </c>
      <c r="AB45" s="78">
        <v>109</v>
      </c>
      <c r="AC45" s="78">
        <v>506.4600730995001</v>
      </c>
      <c r="AD45" s="78">
        <v>710.1675</v>
      </c>
      <c r="AE45" s="78">
        <v>0</v>
      </c>
    </row>
    <row r="46" spans="1:31" ht="12.75">
      <c r="A46" s="23">
        <v>118</v>
      </c>
      <c r="B46" s="23">
        <v>1000</v>
      </c>
      <c r="C46" s="30" t="s">
        <v>148</v>
      </c>
      <c r="D46" s="31" t="s">
        <v>67</v>
      </c>
      <c r="E46" s="32" t="s">
        <v>68</v>
      </c>
      <c r="F46" s="32" t="s">
        <v>69</v>
      </c>
      <c r="G46" s="32" t="s">
        <v>136</v>
      </c>
      <c r="H46" s="33" t="s">
        <v>71</v>
      </c>
      <c r="I46" s="31" t="s">
        <v>72</v>
      </c>
      <c r="J46" s="34" t="s">
        <v>103</v>
      </c>
      <c r="K46" s="35">
        <v>0.33399999999999996</v>
      </c>
      <c r="L46" s="36">
        <v>23591.5723</v>
      </c>
      <c r="M46" s="36">
        <v>7309.6050784399995</v>
      </c>
      <c r="P46" s="23" t="s">
        <v>149</v>
      </c>
      <c r="Q46" s="23" t="s">
        <v>150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151</v>
      </c>
      <c r="W46" s="78">
        <v>47.9847</v>
      </c>
      <c r="Z46" s="23">
        <v>0.33399999999999996</v>
      </c>
      <c r="AA46" s="99">
        <v>0.33399999999999996</v>
      </c>
      <c r="AB46" s="78">
        <v>625</v>
      </c>
      <c r="AC46" s="78">
        <v>2897.04507844</v>
      </c>
      <c r="AD46" s="78">
        <v>3787.56</v>
      </c>
      <c r="AE46" s="78">
        <v>0</v>
      </c>
    </row>
    <row r="47" ht="12.75">
      <c r="A47" s="105" t="s">
        <v>153</v>
      </c>
    </row>
    <row r="48" spans="1:31" ht="12.75">
      <c r="A48" s="23">
        <v>130</v>
      </c>
      <c r="B48" s="23">
        <v>2400</v>
      </c>
      <c r="C48" s="30" t="s">
        <v>154</v>
      </c>
      <c r="D48" s="31" t="s">
        <v>67</v>
      </c>
      <c r="E48" s="32" t="s">
        <v>155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156</v>
      </c>
      <c r="K48" s="35">
        <v>1</v>
      </c>
      <c r="L48" s="36">
        <v>158547.05</v>
      </c>
      <c r="M48" s="36">
        <v>35010.57774</v>
      </c>
      <c r="P48" s="23" t="s">
        <v>157</v>
      </c>
      <c r="Q48" s="23" t="s">
        <v>158</v>
      </c>
      <c r="R48" s="23" t="s">
        <v>76</v>
      </c>
      <c r="S48" s="23" t="s">
        <v>77</v>
      </c>
      <c r="T48" s="23" t="s">
        <v>159</v>
      </c>
      <c r="U48" s="23" t="s">
        <v>79</v>
      </c>
      <c r="V48" s="23" t="s">
        <v>160</v>
      </c>
      <c r="W48" s="78">
        <v>83.62190000000001</v>
      </c>
      <c r="Z48" s="23">
        <v>1</v>
      </c>
      <c r="AA48" s="99">
        <v>1</v>
      </c>
      <c r="AB48" s="78">
        <v>4201</v>
      </c>
      <c r="AC48" s="78">
        <v>19469.57774</v>
      </c>
      <c r="AD48" s="78">
        <v>11340</v>
      </c>
      <c r="AE48" s="78">
        <v>0</v>
      </c>
    </row>
    <row r="49" ht="12.75">
      <c r="A49" s="105" t="s">
        <v>162</v>
      </c>
    </row>
    <row r="50" spans="1:31" ht="12.75">
      <c r="A50" s="23">
        <v>131</v>
      </c>
      <c r="B50" s="23">
        <v>2400</v>
      </c>
      <c r="C50" s="30" t="s">
        <v>163</v>
      </c>
      <c r="D50" s="31" t="s">
        <v>67</v>
      </c>
      <c r="E50" s="32" t="s">
        <v>155</v>
      </c>
      <c r="F50" s="32" t="s">
        <v>69</v>
      </c>
      <c r="G50" s="32" t="s">
        <v>164</v>
      </c>
      <c r="H50" s="33" t="s">
        <v>71</v>
      </c>
      <c r="I50" s="31" t="s">
        <v>72</v>
      </c>
      <c r="J50" s="34" t="s">
        <v>156</v>
      </c>
      <c r="K50" s="35">
        <v>1</v>
      </c>
      <c r="L50" s="36">
        <v>78473.16</v>
      </c>
      <c r="M50" s="36">
        <v>23056.504048000003</v>
      </c>
      <c r="P50" s="23" t="s">
        <v>165</v>
      </c>
      <c r="Q50" s="23" t="s">
        <v>166</v>
      </c>
      <c r="R50" s="23" t="s">
        <v>76</v>
      </c>
      <c r="S50" s="23" t="s">
        <v>77</v>
      </c>
      <c r="T50" s="23" t="s">
        <v>167</v>
      </c>
      <c r="U50" s="23" t="s">
        <v>79</v>
      </c>
      <c r="V50" s="23" t="s">
        <v>168</v>
      </c>
      <c r="W50" s="78">
        <v>50.5626</v>
      </c>
      <c r="Z50" s="23">
        <v>1</v>
      </c>
      <c r="AA50" s="99">
        <v>1</v>
      </c>
      <c r="AB50" s="78">
        <v>2080</v>
      </c>
      <c r="AC50" s="78">
        <v>9636.504048</v>
      </c>
      <c r="AD50" s="78">
        <v>11340</v>
      </c>
      <c r="AE50" s="78">
        <v>0</v>
      </c>
    </row>
    <row r="51" ht="12.75">
      <c r="A51" s="105" t="s">
        <v>170</v>
      </c>
    </row>
    <row r="52" spans="1:31" ht="12.75">
      <c r="A52" s="23">
        <v>140</v>
      </c>
      <c r="B52" s="23">
        <v>1000</v>
      </c>
      <c r="C52" s="30" t="s">
        <v>171</v>
      </c>
      <c r="D52" s="31" t="s">
        <v>67</v>
      </c>
      <c r="E52" s="32" t="s">
        <v>68</v>
      </c>
      <c r="F52" s="32" t="s">
        <v>172</v>
      </c>
      <c r="G52" s="32" t="s">
        <v>164</v>
      </c>
      <c r="H52" s="33" t="s">
        <v>71</v>
      </c>
      <c r="I52" s="31" t="s">
        <v>72</v>
      </c>
      <c r="J52" s="34" t="s">
        <v>127</v>
      </c>
      <c r="K52" s="35">
        <v>1</v>
      </c>
      <c r="L52" s="36">
        <v>20950.72</v>
      </c>
      <c r="M52" s="36">
        <v>10282.148416</v>
      </c>
      <c r="P52" s="23" t="s">
        <v>173</v>
      </c>
      <c r="Q52" s="23" t="s">
        <v>174</v>
      </c>
      <c r="R52" s="23" t="s">
        <v>76</v>
      </c>
      <c r="S52" s="23" t="s">
        <v>77</v>
      </c>
      <c r="T52" s="23" t="s">
        <v>175</v>
      </c>
      <c r="U52" s="23" t="s">
        <v>79</v>
      </c>
      <c r="V52" s="23" t="s">
        <v>176</v>
      </c>
      <c r="W52" s="78">
        <v>14.3106</v>
      </c>
      <c r="Z52" s="23">
        <v>1</v>
      </c>
      <c r="AA52" s="99">
        <v>1</v>
      </c>
      <c r="AB52" s="78">
        <v>555</v>
      </c>
      <c r="AC52" s="78">
        <v>2572.7484160000004</v>
      </c>
      <c r="AD52" s="78">
        <v>0</v>
      </c>
      <c r="AE52" s="78">
        <v>7154.4</v>
      </c>
    </row>
    <row r="53" spans="1:31" ht="12.75">
      <c r="A53" s="23">
        <v>140</v>
      </c>
      <c r="B53" s="23">
        <v>1000</v>
      </c>
      <c r="C53" s="30" t="s">
        <v>177</v>
      </c>
      <c r="D53" s="31" t="s">
        <v>67</v>
      </c>
      <c r="E53" s="32" t="s">
        <v>68</v>
      </c>
      <c r="F53" s="32" t="s">
        <v>172</v>
      </c>
      <c r="G53" s="32" t="s">
        <v>164</v>
      </c>
      <c r="H53" s="33" t="s">
        <v>71</v>
      </c>
      <c r="I53" s="31" t="s">
        <v>72</v>
      </c>
      <c r="J53" s="34" t="s">
        <v>127</v>
      </c>
      <c r="K53" s="35">
        <v>1</v>
      </c>
      <c r="L53" s="36">
        <v>23823.23</v>
      </c>
      <c r="M53" s="36">
        <v>10710.892644</v>
      </c>
      <c r="P53" s="23" t="s">
        <v>178</v>
      </c>
      <c r="Q53" s="23" t="s">
        <v>179</v>
      </c>
      <c r="R53" s="23" t="s">
        <v>76</v>
      </c>
      <c r="S53" s="23" t="s">
        <v>77</v>
      </c>
      <c r="T53" s="23" t="s">
        <v>175</v>
      </c>
      <c r="U53" s="23" t="s">
        <v>79</v>
      </c>
      <c r="V53" s="23" t="s">
        <v>180</v>
      </c>
      <c r="W53" s="78">
        <v>16.2727</v>
      </c>
      <c r="Z53" s="23">
        <v>1</v>
      </c>
      <c r="AA53" s="99">
        <v>1</v>
      </c>
      <c r="AB53" s="78">
        <v>631</v>
      </c>
      <c r="AC53" s="78">
        <v>2925.492644</v>
      </c>
      <c r="AD53" s="78">
        <v>0</v>
      </c>
      <c r="AE53" s="78">
        <v>7154.4</v>
      </c>
    </row>
    <row r="54" spans="1:31" ht="12.75">
      <c r="A54" s="23">
        <v>140</v>
      </c>
      <c r="B54" s="23">
        <v>1000</v>
      </c>
      <c r="C54" s="30" t="s">
        <v>171</v>
      </c>
      <c r="D54" s="31" t="s">
        <v>67</v>
      </c>
      <c r="E54" s="32" t="s">
        <v>68</v>
      </c>
      <c r="F54" s="32" t="s">
        <v>172</v>
      </c>
      <c r="G54" s="32" t="s">
        <v>164</v>
      </c>
      <c r="H54" s="33" t="s">
        <v>71</v>
      </c>
      <c r="I54" s="31" t="s">
        <v>72</v>
      </c>
      <c r="J54" s="34" t="s">
        <v>127</v>
      </c>
      <c r="K54" s="35">
        <v>1</v>
      </c>
      <c r="L54" s="36">
        <v>28610.66</v>
      </c>
      <c r="M54" s="36">
        <v>11425.789047999999</v>
      </c>
      <c r="P54" s="23" t="s">
        <v>173</v>
      </c>
      <c r="Q54" s="23" t="s">
        <v>174</v>
      </c>
      <c r="R54" s="23" t="s">
        <v>76</v>
      </c>
      <c r="S54" s="23" t="s">
        <v>77</v>
      </c>
      <c r="T54" s="23" t="s">
        <v>175</v>
      </c>
      <c r="U54" s="23" t="s">
        <v>79</v>
      </c>
      <c r="V54" s="23" t="s">
        <v>181</v>
      </c>
      <c r="W54" s="78">
        <v>19.5428</v>
      </c>
      <c r="Z54" s="23">
        <v>1</v>
      </c>
      <c r="AA54" s="99">
        <v>1</v>
      </c>
      <c r="AB54" s="78">
        <v>758</v>
      </c>
      <c r="AC54" s="78">
        <v>3513.389048</v>
      </c>
      <c r="AD54" s="78">
        <v>0</v>
      </c>
      <c r="AE54" s="78">
        <v>7154.4</v>
      </c>
    </row>
    <row r="55" ht="12.75">
      <c r="A55" s="105" t="s">
        <v>183</v>
      </c>
    </row>
    <row r="56" spans="1:31" ht="12.75">
      <c r="A56" s="23">
        <v>142</v>
      </c>
      <c r="B56" s="23">
        <v>2400</v>
      </c>
      <c r="C56" s="30" t="s">
        <v>184</v>
      </c>
      <c r="D56" s="31" t="s">
        <v>67</v>
      </c>
      <c r="E56" s="32" t="s">
        <v>155</v>
      </c>
      <c r="F56" s="32" t="s">
        <v>185</v>
      </c>
      <c r="G56" s="32" t="s">
        <v>186</v>
      </c>
      <c r="H56" s="33" t="s">
        <v>71</v>
      </c>
      <c r="I56" s="31" t="s">
        <v>72</v>
      </c>
      <c r="J56" s="34" t="s">
        <v>156</v>
      </c>
      <c r="K56" s="35">
        <v>1</v>
      </c>
      <c r="L56" s="36">
        <v>29912.57</v>
      </c>
      <c r="M56" s="36">
        <v>11620.663596</v>
      </c>
      <c r="P56" s="23" t="s">
        <v>187</v>
      </c>
      <c r="Q56" s="23" t="s">
        <v>188</v>
      </c>
      <c r="R56" s="23" t="s">
        <v>76</v>
      </c>
      <c r="S56" s="23" t="s">
        <v>98</v>
      </c>
      <c r="T56" s="23" t="s">
        <v>189</v>
      </c>
      <c r="U56" s="23" t="s">
        <v>79</v>
      </c>
      <c r="V56" s="23" t="s">
        <v>190</v>
      </c>
      <c r="W56" s="78">
        <v>15.7767</v>
      </c>
      <c r="Z56" s="23">
        <v>1</v>
      </c>
      <c r="AA56" s="99">
        <v>1</v>
      </c>
      <c r="AB56" s="78">
        <v>793</v>
      </c>
      <c r="AC56" s="78">
        <v>3673.2635960000002</v>
      </c>
      <c r="AD56" s="78">
        <v>0</v>
      </c>
      <c r="AE56" s="78">
        <v>7154.4</v>
      </c>
    </row>
    <row r="57" spans="1:31" ht="12.75">
      <c r="A57" s="23">
        <v>142</v>
      </c>
      <c r="B57" s="23">
        <v>2400</v>
      </c>
      <c r="C57" s="30" t="s">
        <v>191</v>
      </c>
      <c r="D57" s="31" t="s">
        <v>67</v>
      </c>
      <c r="E57" s="32" t="s">
        <v>155</v>
      </c>
      <c r="F57" s="32" t="s">
        <v>185</v>
      </c>
      <c r="G57" s="32" t="s">
        <v>186</v>
      </c>
      <c r="H57" s="33" t="s">
        <v>71</v>
      </c>
      <c r="I57" s="31" t="s">
        <v>72</v>
      </c>
      <c r="J57" s="34" t="s">
        <v>156</v>
      </c>
      <c r="K57" s="35">
        <v>1</v>
      </c>
      <c r="L57" s="36">
        <v>33266.41</v>
      </c>
      <c r="M57" s="36">
        <v>12121.515148</v>
      </c>
      <c r="P57" s="23" t="s">
        <v>192</v>
      </c>
      <c r="Q57" s="23" t="s">
        <v>193</v>
      </c>
      <c r="R57" s="23" t="s">
        <v>76</v>
      </c>
      <c r="S57" s="23" t="s">
        <v>98</v>
      </c>
      <c r="T57" s="23" t="s">
        <v>194</v>
      </c>
      <c r="U57" s="23" t="s">
        <v>79</v>
      </c>
      <c r="V57" s="23" t="s">
        <v>195</v>
      </c>
      <c r="W57" s="78">
        <v>21.5456</v>
      </c>
      <c r="Z57" s="23">
        <v>1</v>
      </c>
      <c r="AA57" s="99">
        <v>1</v>
      </c>
      <c r="AB57" s="78">
        <v>882</v>
      </c>
      <c r="AC57" s="78">
        <v>4085.1151480000008</v>
      </c>
      <c r="AD57" s="78">
        <v>0</v>
      </c>
      <c r="AE57" s="78">
        <v>7154.4</v>
      </c>
    </row>
    <row r="58" ht="12.75">
      <c r="A58" s="105" t="s">
        <v>197</v>
      </c>
    </row>
    <row r="59" spans="1:31" ht="12.75">
      <c r="A59" s="23">
        <v>165</v>
      </c>
      <c r="B59" s="23">
        <v>2220</v>
      </c>
      <c r="C59" s="30" t="s">
        <v>198</v>
      </c>
      <c r="D59" s="31" t="s">
        <v>67</v>
      </c>
      <c r="E59" s="32" t="s">
        <v>199</v>
      </c>
      <c r="F59" s="32" t="s">
        <v>69</v>
      </c>
      <c r="G59" s="32" t="s">
        <v>70</v>
      </c>
      <c r="H59" s="33" t="s">
        <v>71</v>
      </c>
      <c r="I59" s="31" t="s">
        <v>72</v>
      </c>
      <c r="J59" s="34" t="s">
        <v>200</v>
      </c>
      <c r="K59" s="35">
        <v>1</v>
      </c>
      <c r="L59" s="36">
        <v>64589.94</v>
      </c>
      <c r="M59" s="36">
        <v>20983.644632</v>
      </c>
      <c r="P59" s="23" t="s">
        <v>201</v>
      </c>
      <c r="Q59" s="23" t="s">
        <v>202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100</v>
      </c>
      <c r="W59" s="78">
        <v>43.879</v>
      </c>
      <c r="Z59" s="23">
        <v>1</v>
      </c>
      <c r="AA59" s="99">
        <v>1</v>
      </c>
      <c r="AB59" s="78">
        <v>1712</v>
      </c>
      <c r="AC59" s="78">
        <v>7931.6446320000005</v>
      </c>
      <c r="AD59" s="78">
        <v>11340</v>
      </c>
      <c r="AE59" s="78">
        <v>0</v>
      </c>
    </row>
    <row r="60" ht="12.75">
      <c r="A60" s="105" t="s">
        <v>204</v>
      </c>
    </row>
    <row r="61" spans="1:31" ht="12.75">
      <c r="A61" s="23">
        <v>172</v>
      </c>
      <c r="B61" s="23">
        <v>1000</v>
      </c>
      <c r="C61" s="30" t="s">
        <v>205</v>
      </c>
      <c r="D61" s="31" t="s">
        <v>67</v>
      </c>
      <c r="E61" s="32" t="s">
        <v>206</v>
      </c>
      <c r="F61" s="32" t="s">
        <v>122</v>
      </c>
      <c r="G61" s="32" t="s">
        <v>207</v>
      </c>
      <c r="H61" s="33" t="s">
        <v>71</v>
      </c>
      <c r="I61" s="31" t="s">
        <v>72</v>
      </c>
      <c r="J61" s="34" t="s">
        <v>73</v>
      </c>
      <c r="K61" s="35">
        <v>0.333</v>
      </c>
      <c r="L61" s="36">
        <v>26961.128550000005</v>
      </c>
      <c r="M61" s="36">
        <v>7801.046585940001</v>
      </c>
      <c r="P61" s="23" t="s">
        <v>208</v>
      </c>
      <c r="Q61" s="23" t="s">
        <v>209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210</v>
      </c>
      <c r="W61" s="78">
        <v>55.003</v>
      </c>
      <c r="Z61" s="23">
        <v>0.333</v>
      </c>
      <c r="AA61" s="99">
        <v>0.333</v>
      </c>
      <c r="AB61" s="78">
        <v>714</v>
      </c>
      <c r="AC61" s="78">
        <v>3310.8265859400008</v>
      </c>
      <c r="AD61" s="78">
        <v>3776.22</v>
      </c>
      <c r="AE61" s="78">
        <v>0</v>
      </c>
    </row>
    <row r="62" spans="1:31" ht="12.75">
      <c r="A62" s="23">
        <v>172</v>
      </c>
      <c r="B62" s="23">
        <v>1000</v>
      </c>
      <c r="C62" s="30" t="s">
        <v>205</v>
      </c>
      <c r="D62" s="31" t="s">
        <v>67</v>
      </c>
      <c r="E62" s="32" t="s">
        <v>206</v>
      </c>
      <c r="F62" s="32" t="s">
        <v>122</v>
      </c>
      <c r="G62" s="32" t="s">
        <v>207</v>
      </c>
      <c r="H62" s="33" t="s">
        <v>71</v>
      </c>
      <c r="I62" s="31" t="s">
        <v>72</v>
      </c>
      <c r="J62" s="34" t="s">
        <v>84</v>
      </c>
      <c r="K62" s="35">
        <v>0.333</v>
      </c>
      <c r="L62" s="36">
        <v>26961.128550000005</v>
      </c>
      <c r="M62" s="36">
        <v>7801.046585940001</v>
      </c>
      <c r="P62" s="23" t="s">
        <v>208</v>
      </c>
      <c r="Q62" s="23" t="s">
        <v>209</v>
      </c>
      <c r="R62" s="23" t="s">
        <v>76</v>
      </c>
      <c r="S62" s="23" t="s">
        <v>77</v>
      </c>
      <c r="T62" s="23" t="s">
        <v>78</v>
      </c>
      <c r="U62" s="23" t="s">
        <v>79</v>
      </c>
      <c r="V62" s="23" t="s">
        <v>210</v>
      </c>
      <c r="W62" s="78">
        <v>55.003</v>
      </c>
      <c r="Z62" s="23">
        <v>0.333</v>
      </c>
      <c r="AA62" s="99">
        <v>0.333</v>
      </c>
      <c r="AB62" s="78">
        <v>714</v>
      </c>
      <c r="AC62" s="78">
        <v>3310.8265859400008</v>
      </c>
      <c r="AD62" s="78">
        <v>3776.22</v>
      </c>
      <c r="AE62" s="78">
        <v>0</v>
      </c>
    </row>
    <row r="63" spans="1:31" ht="12.75">
      <c r="A63" s="23">
        <v>172</v>
      </c>
      <c r="B63" s="23">
        <v>1000</v>
      </c>
      <c r="C63" s="30" t="s">
        <v>205</v>
      </c>
      <c r="D63" s="31" t="s">
        <v>67</v>
      </c>
      <c r="E63" s="32" t="s">
        <v>206</v>
      </c>
      <c r="F63" s="32" t="s">
        <v>122</v>
      </c>
      <c r="G63" s="32" t="s">
        <v>207</v>
      </c>
      <c r="H63" s="33" t="s">
        <v>71</v>
      </c>
      <c r="I63" s="31" t="s">
        <v>72</v>
      </c>
      <c r="J63" s="34" t="s">
        <v>103</v>
      </c>
      <c r="K63" s="35">
        <v>0.33399999999999996</v>
      </c>
      <c r="L63" s="36">
        <v>27042.0929</v>
      </c>
      <c r="M63" s="36">
        <v>7825.32900812</v>
      </c>
      <c r="P63" s="23" t="s">
        <v>208</v>
      </c>
      <c r="Q63" s="23" t="s">
        <v>209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210</v>
      </c>
      <c r="W63" s="78">
        <v>55.003</v>
      </c>
      <c r="Z63" s="23">
        <v>0.33399999999999996</v>
      </c>
      <c r="AA63" s="99">
        <v>0.33399999999999996</v>
      </c>
      <c r="AB63" s="78">
        <v>717</v>
      </c>
      <c r="AC63" s="78">
        <v>3320.7690081200003</v>
      </c>
      <c r="AD63" s="78">
        <v>3787.56</v>
      </c>
      <c r="AE63" s="78">
        <v>0</v>
      </c>
    </row>
    <row r="64" ht="12.75">
      <c r="A64" s="105" t="s">
        <v>212</v>
      </c>
    </row>
    <row r="65" spans="1:31" ht="12.75">
      <c r="A65" s="23">
        <v>186</v>
      </c>
      <c r="B65" s="23">
        <v>2600</v>
      </c>
      <c r="C65" s="30" t="s">
        <v>213</v>
      </c>
      <c r="D65" s="31" t="s">
        <v>67</v>
      </c>
      <c r="E65" s="32" t="s">
        <v>214</v>
      </c>
      <c r="F65" s="32" t="s">
        <v>98</v>
      </c>
      <c r="G65" s="32" t="s">
        <v>215</v>
      </c>
      <c r="H65" s="33" t="s">
        <v>71</v>
      </c>
      <c r="I65" s="31" t="s">
        <v>72</v>
      </c>
      <c r="J65" s="34" t="s">
        <v>156</v>
      </c>
      <c r="K65" s="35">
        <v>0</v>
      </c>
      <c r="L65" s="36">
        <v>0</v>
      </c>
      <c r="M65" s="36">
        <v>0</v>
      </c>
      <c r="P65" s="23" t="s">
        <v>216</v>
      </c>
      <c r="Q65" s="23" t="s">
        <v>217</v>
      </c>
      <c r="R65" s="23" t="s">
        <v>76</v>
      </c>
      <c r="S65" s="23" t="s">
        <v>218</v>
      </c>
      <c r="T65" s="23" t="s">
        <v>219</v>
      </c>
      <c r="U65" s="23" t="s">
        <v>220</v>
      </c>
      <c r="V65" s="23" t="s">
        <v>221</v>
      </c>
      <c r="W65" s="78">
        <v>14.8607</v>
      </c>
      <c r="Z65" s="23">
        <v>0</v>
      </c>
      <c r="AA65" s="99">
        <v>1</v>
      </c>
      <c r="AB65" s="78">
        <v>0</v>
      </c>
      <c r="AC65" s="78">
        <v>0</v>
      </c>
      <c r="AD65" s="78">
        <v>0</v>
      </c>
      <c r="AE65" s="78">
        <v>0</v>
      </c>
    </row>
    <row r="66" spans="1:31" ht="12.75">
      <c r="A66" s="23">
        <v>186</v>
      </c>
      <c r="B66" s="23">
        <v>2600</v>
      </c>
      <c r="C66" s="30" t="s">
        <v>213</v>
      </c>
      <c r="D66" s="31" t="s">
        <v>67</v>
      </c>
      <c r="E66" s="32" t="s">
        <v>214</v>
      </c>
      <c r="F66" s="32" t="s">
        <v>98</v>
      </c>
      <c r="G66" s="32" t="s">
        <v>215</v>
      </c>
      <c r="H66" s="33" t="s">
        <v>71</v>
      </c>
      <c r="I66" s="31" t="s">
        <v>72</v>
      </c>
      <c r="J66" s="34" t="s">
        <v>156</v>
      </c>
      <c r="K66" s="35">
        <v>1</v>
      </c>
      <c r="L66" s="36">
        <v>25904.19</v>
      </c>
      <c r="M66" s="36">
        <v>1982</v>
      </c>
      <c r="P66" s="23" t="s">
        <v>216</v>
      </c>
      <c r="Q66" s="23" t="s">
        <v>222</v>
      </c>
      <c r="R66" s="23" t="s">
        <v>76</v>
      </c>
      <c r="S66" s="23" t="s">
        <v>98</v>
      </c>
      <c r="T66" s="23" t="s">
        <v>223</v>
      </c>
      <c r="U66" s="23" t="s">
        <v>79</v>
      </c>
      <c r="V66" s="23" t="s">
        <v>224</v>
      </c>
      <c r="W66" s="78">
        <v>13.6625</v>
      </c>
      <c r="Z66" s="23">
        <v>1</v>
      </c>
      <c r="AA66" s="99">
        <v>1</v>
      </c>
      <c r="AB66" s="78">
        <v>1982</v>
      </c>
      <c r="AC66" s="78">
        <v>0</v>
      </c>
      <c r="AD66" s="78">
        <v>0</v>
      </c>
      <c r="AE66" s="78">
        <v>0</v>
      </c>
    </row>
    <row r="67" spans="1:31" ht="12.75">
      <c r="A67" s="23">
        <v>186</v>
      </c>
      <c r="B67" s="23">
        <v>2600</v>
      </c>
      <c r="C67" s="30" t="s">
        <v>213</v>
      </c>
      <c r="D67" s="31" t="s">
        <v>67</v>
      </c>
      <c r="E67" s="32" t="s">
        <v>214</v>
      </c>
      <c r="F67" s="32" t="s">
        <v>98</v>
      </c>
      <c r="G67" s="32" t="s">
        <v>215</v>
      </c>
      <c r="H67" s="33" t="s">
        <v>71</v>
      </c>
      <c r="I67" s="31" t="s">
        <v>72</v>
      </c>
      <c r="J67" s="34" t="s">
        <v>156</v>
      </c>
      <c r="K67" s="35">
        <v>1</v>
      </c>
      <c r="L67" s="36">
        <v>25904.19</v>
      </c>
      <c r="M67" s="36">
        <v>7840.4</v>
      </c>
      <c r="P67" s="23" t="s">
        <v>216</v>
      </c>
      <c r="Q67" s="23" t="s">
        <v>222</v>
      </c>
      <c r="R67" s="23" t="s">
        <v>76</v>
      </c>
      <c r="S67" s="23" t="s">
        <v>77</v>
      </c>
      <c r="T67" s="23" t="s">
        <v>223</v>
      </c>
      <c r="U67" s="23" t="s">
        <v>79</v>
      </c>
      <c r="V67" s="23" t="s">
        <v>224</v>
      </c>
      <c r="W67" s="78">
        <v>13.6625</v>
      </c>
      <c r="Z67" s="23">
        <v>1</v>
      </c>
      <c r="AA67" s="99">
        <v>1</v>
      </c>
      <c r="AB67" s="78">
        <v>686</v>
      </c>
      <c r="AC67" s="78">
        <v>0</v>
      </c>
      <c r="AD67" s="78">
        <v>0</v>
      </c>
      <c r="AE67" s="78">
        <v>7154.4</v>
      </c>
    </row>
    <row r="68" spans="1:31" ht="12.75">
      <c r="A68" s="23">
        <v>186</v>
      </c>
      <c r="B68" s="23">
        <v>2600</v>
      </c>
      <c r="C68" s="30" t="s">
        <v>225</v>
      </c>
      <c r="D68" s="31" t="s">
        <v>67</v>
      </c>
      <c r="E68" s="32" t="s">
        <v>214</v>
      </c>
      <c r="F68" s="32" t="s">
        <v>98</v>
      </c>
      <c r="G68" s="32" t="s">
        <v>215</v>
      </c>
      <c r="H68" s="33" t="s">
        <v>71</v>
      </c>
      <c r="I68" s="31" t="s">
        <v>72</v>
      </c>
      <c r="J68" s="34" t="s">
        <v>156</v>
      </c>
      <c r="K68" s="35">
        <v>1</v>
      </c>
      <c r="L68" s="36">
        <v>32593.06</v>
      </c>
      <c r="M68" s="36">
        <v>13649.827768</v>
      </c>
      <c r="P68" s="23" t="s">
        <v>226</v>
      </c>
      <c r="Q68" s="23" t="s">
        <v>227</v>
      </c>
      <c r="R68" s="23" t="s">
        <v>76</v>
      </c>
      <c r="S68" s="23" t="s">
        <v>77</v>
      </c>
      <c r="T68" s="23" t="s">
        <v>189</v>
      </c>
      <c r="U68" s="23" t="s">
        <v>79</v>
      </c>
      <c r="V68" s="23" t="s">
        <v>228</v>
      </c>
      <c r="W68" s="78">
        <v>17.1904</v>
      </c>
      <c r="Z68" s="23">
        <v>1</v>
      </c>
      <c r="AA68" s="99">
        <v>1</v>
      </c>
      <c r="AB68" s="78">
        <v>2493</v>
      </c>
      <c r="AC68" s="78">
        <v>4002.4277680000005</v>
      </c>
      <c r="AD68" s="78">
        <v>0</v>
      </c>
      <c r="AE68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2013-06-03T15:17:51Z</dcterms:modified>
  <cp:category/>
  <cp:version/>
  <cp:contentType/>
  <cp:contentStatus/>
</cp:coreProperties>
</file>