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<sst xmlns="http://schemas.openxmlformats.org/spreadsheetml/2006/main" count="841" uniqueCount="241">
  <si>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</si>
  <si>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</si>
  <si>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</si>
  <si>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</si>
  <si>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</si>
  <si>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</si>
  <si>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</si>
  <si>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</si>
  <si>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</si>
  <si>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</si>
  <si>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</si>
  <si>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</si>
  <si>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</si>
  <si>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</si>
  <si>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</si>
  <si>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</si>
  <si>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</si>
  <si>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</si>
  <si>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</si>
  <si>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</si>
  <si>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</si>
  <si>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</si>
  <si>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</si>
  <si>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</si>
  <si>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</si>
  <si>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</si>
  <si>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</si>
  <si>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</si>
  <si>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</si>
  <si>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</si>
  <si>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</si>
  <si>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</si>
  <si>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</si>
  <si>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</si>
  <si>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</si>
  <si>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</si>
  <si>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</si>
  <si>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</si>
  <si>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</si>
  <si>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</si>
  <si>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</si>
  <si>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</si>
  <si>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</si>
  <si>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</si>
  <si>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</si>
  <si>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</si>
  <si>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</si>
  <si>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</si>
  <si>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</si>
  <si>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</si>
  <si>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</si>
  <si>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</si>
  <si>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</si>
  <si>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</si>
  <si>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</si>
  <si>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</si>
  <si>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</si>
  <si>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</si>
  <si>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</si>
  <si>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</si>
  <si>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KITTREDGE MAGNET SCH</t>
  </si>
  <si>
    <t>PROJECT 000101 LOC 237</t>
  </si>
  <si>
    <t>Schools</t>
  </si>
  <si>
    <t>X</t>
  </si>
  <si>
    <t>TEACHERS</t>
  </si>
  <si>
    <t>TEACHERS (110)</t>
  </si>
  <si>
    <t>Teacher, Grade 6 - Social Stud</t>
  </si>
  <si>
    <t>101</t>
  </si>
  <si>
    <t>38</t>
  </si>
  <si>
    <t>05</t>
  </si>
  <si>
    <t>00</t>
  </si>
  <si>
    <t>000101</t>
  </si>
  <si>
    <t>237</t>
  </si>
  <si>
    <t>1031</t>
  </si>
  <si>
    <t>332804</t>
  </si>
  <si>
    <t>2373E6104</t>
  </si>
  <si>
    <t>B</t>
  </si>
  <si>
    <t>01</t>
  </si>
  <si>
    <t>M08</t>
  </si>
  <si>
    <t>NORM</t>
  </si>
  <si>
    <t>E0407</t>
  </si>
  <si>
    <t>Teacher, Grade 6 - Science</t>
  </si>
  <si>
    <t>332803</t>
  </si>
  <si>
    <t>2373E6103</t>
  </si>
  <si>
    <t>E0503</t>
  </si>
  <si>
    <t>E0505</t>
  </si>
  <si>
    <t>E0507</t>
  </si>
  <si>
    <t>E0514</t>
  </si>
  <si>
    <t>Teacher, Grade 6 - Math</t>
  </si>
  <si>
    <t>332801</t>
  </si>
  <si>
    <t>2373E6101</t>
  </si>
  <si>
    <t>E0515</t>
  </si>
  <si>
    <t>Teacher, Grade 6 - LA</t>
  </si>
  <si>
    <t>332802</t>
  </si>
  <si>
    <t>2373E6102</t>
  </si>
  <si>
    <t>E0521</t>
  </si>
  <si>
    <t>Teacher, Magnet 4th Grade</t>
  </si>
  <si>
    <t>071101</t>
  </si>
  <si>
    <t>334403</t>
  </si>
  <si>
    <t>2373I0100</t>
  </si>
  <si>
    <t>02</t>
  </si>
  <si>
    <t>E0502</t>
  </si>
  <si>
    <t>Teacher, Grade 6 Magnet (Kitt)</t>
  </si>
  <si>
    <t>333600</t>
  </si>
  <si>
    <t>2373I6100</t>
  </si>
  <si>
    <t>E0623</t>
  </si>
  <si>
    <t>Teacher, Grade 4 Soc. Stud.</t>
  </si>
  <si>
    <t>1051</t>
  </si>
  <si>
    <t>332630</t>
  </si>
  <si>
    <t>2373E4103</t>
  </si>
  <si>
    <t>Teacher, Grade 5 Science</t>
  </si>
  <si>
    <t>332720</t>
  </si>
  <si>
    <t>2373E5102</t>
  </si>
  <si>
    <t>E0411</t>
  </si>
  <si>
    <t>Teacher, Grade 4</t>
  </si>
  <si>
    <t>332600</t>
  </si>
  <si>
    <t>2373E4100</t>
  </si>
  <si>
    <t>E0421</t>
  </si>
  <si>
    <t>Teacher, Grade 4 Math</t>
  </si>
  <si>
    <t>332610</t>
  </si>
  <si>
    <t>2373E4101</t>
  </si>
  <si>
    <t>E0501</t>
  </si>
  <si>
    <t>Teacher, Grade 5 Soc. Stud.</t>
  </si>
  <si>
    <t>332730</t>
  </si>
  <si>
    <t>2373E5103</t>
  </si>
  <si>
    <t>Teacher, Grade 5 Lang. Arts</t>
  </si>
  <si>
    <t>332760</t>
  </si>
  <si>
    <t>2373E5105</t>
  </si>
  <si>
    <t>Teacher, Grade 5 Math</t>
  </si>
  <si>
    <t>332710</t>
  </si>
  <si>
    <t>2373E5101</t>
  </si>
  <si>
    <t>E0506</t>
  </si>
  <si>
    <t>E0511</t>
  </si>
  <si>
    <t>E0523</t>
  </si>
  <si>
    <t>Teacher, Grade 5</t>
  </si>
  <si>
    <t>332700</t>
  </si>
  <si>
    <t>2373E5100</t>
  </si>
  <si>
    <t>ART,MUSIC,PE PERSONNEL</t>
  </si>
  <si>
    <t>ART,MUSIC,PE PERSONNEL (118)</t>
  </si>
  <si>
    <t>Teacher, Music-Strings</t>
  </si>
  <si>
    <t>88</t>
  </si>
  <si>
    <t>334200</t>
  </si>
  <si>
    <t>2373D0400</t>
  </si>
  <si>
    <t>E0417</t>
  </si>
  <si>
    <t>Teacher, Music-Band</t>
  </si>
  <si>
    <t>333800</t>
  </si>
  <si>
    <t>2373D0300</t>
  </si>
  <si>
    <t>Teacher, Health and Phys. Ed.</t>
  </si>
  <si>
    <t>333000</t>
  </si>
  <si>
    <t>2373D0500</t>
  </si>
  <si>
    <t>E0619</t>
  </si>
  <si>
    <t>Teacher, Art</t>
  </si>
  <si>
    <t>330300</t>
  </si>
  <si>
    <t>2373D0100</t>
  </si>
  <si>
    <t>PRINCIPAL</t>
  </si>
  <si>
    <t>PRINCIPAL (130)</t>
  </si>
  <si>
    <t>Principal, Elem School</t>
  </si>
  <si>
    <t>52</t>
  </si>
  <si>
    <t>0000</t>
  </si>
  <si>
    <t>300100</t>
  </si>
  <si>
    <t>2370A0100</t>
  </si>
  <si>
    <t>56</t>
  </si>
  <si>
    <t>RR1</t>
  </si>
  <si>
    <t>RETD</t>
  </si>
  <si>
    <t>PR118</t>
  </si>
  <si>
    <t>ASSISTANT PRINCIPAL</t>
  </si>
  <si>
    <t>ASSISTANT PRINCIPAL (131)</t>
  </si>
  <si>
    <t>Assistant Principal   (ES)</t>
  </si>
  <si>
    <t>80</t>
  </si>
  <si>
    <t>300400</t>
  </si>
  <si>
    <t>2370A0200</t>
  </si>
  <si>
    <t>M17</t>
  </si>
  <si>
    <t>AP113</t>
  </si>
  <si>
    <t>CLERICAL PERSONNEL</t>
  </si>
  <si>
    <t>CLERICAL PERSONNEL (142)</t>
  </si>
  <si>
    <t>Secretary, ES</t>
  </si>
  <si>
    <t>10</t>
  </si>
  <si>
    <t>82</t>
  </si>
  <si>
    <t>370600</t>
  </si>
  <si>
    <t>2377T0300</t>
  </si>
  <si>
    <t>T15</t>
  </si>
  <si>
    <t>SEC03</t>
  </si>
  <si>
    <t>Bookkeeper II (Elementary)</t>
  </si>
  <si>
    <t>370500</t>
  </si>
  <si>
    <t>2377T0500</t>
  </si>
  <si>
    <t>T21</t>
  </si>
  <si>
    <t>SEC14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</si>
  <si>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</si>
  <si>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</si>
  <si>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</si>
  <si>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</si>
  <si>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</si>
  <si>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</si>
  <si>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2371B0100</t>
  </si>
  <si>
    <t>E0517</t>
  </si>
  <si>
    <t>ELEMENTARY COUNSELOR</t>
  </si>
  <si>
    <t>ELEMENTARY COUNSELOR (172)</t>
  </si>
  <si>
    <t>Counselor I</t>
  </si>
  <si>
    <t>42</t>
  </si>
  <si>
    <t>06</t>
  </si>
  <si>
    <t>89</t>
  </si>
  <si>
    <t>1011</t>
  </si>
  <si>
    <t>320600</t>
  </si>
  <si>
    <t>2372C0100</t>
  </si>
  <si>
    <t>H1602</t>
  </si>
  <si>
    <t>1021</t>
  </si>
  <si>
    <t>CUSTODIAL PERSONNEL</t>
  </si>
  <si>
    <t>CUSTODIAL PERSONNEL (186)</t>
  </si>
  <si>
    <t>Custodian II 12 Month (Elem)</t>
  </si>
  <si>
    <t>57</t>
  </si>
  <si>
    <t>86</t>
  </si>
  <si>
    <t>360200</t>
  </si>
  <si>
    <t>2376S0300</t>
  </si>
  <si>
    <t>S21</t>
  </si>
  <si>
    <t>CL101</t>
  </si>
  <si>
    <t>CL107</t>
  </si>
  <si>
    <t>CL114</t>
  </si>
  <si>
    <t>Custodian, Head</t>
  </si>
  <si>
    <t>360500</t>
  </si>
  <si>
    <t>2376S0100</t>
  </si>
  <si>
    <t>CL219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</si>
  <si>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</si>
  <si>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</si>
  <si>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</si>
  <si>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</si>
  <si>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</si>
  <si>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</si>
  <si>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</si>
  <si>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2021</t>
  </si>
  <si>
    <t>Travel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</si>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</sst>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1607125.33</v>
      </c>
      <c r="E8" s="67">
        <v>1575407.07</v>
      </c>
      <c r="F8" s="67">
        <v>1353439</v>
      </c>
      <c r="G8" s="67">
        <f>SUMIF(DISCRETIONARY!B11:B65536,"="&amp;SUMMARY!B8,DISCRETIONARY!$P$11:$P$65536)+SUMIF(PERSONNEL!$A$10:$A$65536,"="&amp;SUMMARY!B8,PERSONNEL!$L$10:$L$65536)</f>
        <v>1202952.84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137</v>
      </c>
      <c r="D9" s="67">
        <v>296487.96</v>
      </c>
      <c r="E9" s="67">
        <v>269567.84</v>
      </c>
      <c r="F9" s="67">
        <v>95617</v>
      </c>
      <c r="G9" s="67">
        <f>SUMIF(DISCRETIONARY!B11:B65536,"="&amp;SUMMARY!B9,DISCRETIONARY!$P$11:$P$65536)+SUMIF(PERSONNEL!$A$10:$A$65536,"="&amp;SUMMARY!B9,PERSONNEL!$L$10:$L$65536)</f>
        <v>266764.4</v>
      </c>
      <c r="J9" s="103" t="s">
        <v>58</v>
      </c>
      <c r="K9" s="67">
        <v>1884827.5662010463</v>
      </c>
      <c r="L9" s="67">
        <v>1834701.92</v>
      </c>
      <c r="M9" s="67">
        <f>L9-K9</f>
        <v>-50125.64620104642</v>
      </c>
      <c r="N9" s="104">
        <f>M9/K9</f>
        <v>-0.026594287509322075</v>
      </c>
    </row>
    <row r="10" spans="1:14" ht="12.75">
      <c r="A10" s="65" t="s">
        <v>63</v>
      </c>
      <c r="B10" s="66">
        <v>130</v>
      </c>
      <c r="C10" s="65" t="s">
        <v>154</v>
      </c>
      <c r="D10" s="67">
        <v>110644.9</v>
      </c>
      <c r="E10" s="67">
        <v>109742.4</v>
      </c>
      <c r="F10" s="67">
        <v>102151.77601667689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574376.0527540774</v>
      </c>
      <c r="L10" s="67">
        <v>588857.7842</v>
      </c>
      <c r="M10" s="67">
        <f>L10-K10</f>
        <v>14481.731445922633</v>
      </c>
      <c r="N10" s="104">
        <f>M10/K10</f>
        <v>0.025212979156223763</v>
      </c>
    </row>
    <row r="11" spans="1:14" ht="12.75">
      <c r="A11" s="65" t="s">
        <v>63</v>
      </c>
      <c r="B11" s="66">
        <v>131</v>
      </c>
      <c r="C11" s="65" t="s">
        <v>165</v>
      </c>
      <c r="D11" s="67">
        <v>71210.92</v>
      </c>
      <c r="E11" s="67">
        <v>73686.48</v>
      </c>
      <c r="F11" s="67">
        <v>72919</v>
      </c>
      <c r="G11" s="67">
        <f>SUMIF(DISCRETIONARY!B11:B65536,"="&amp;SUMMARY!B11,DISCRETIONARY!$P$11:$P$65536)+SUMIF(PERSONNEL!$A$10:$A$65536,"="&amp;SUMMARY!B11,PERSONNEL!$L$10:$L$65536)</f>
        <v>72402.66</v>
      </c>
      <c r="J11" s="103" t="s">
        <v>59</v>
      </c>
      <c r="K11" s="67">
        <v>36454</v>
      </c>
      <c r="L11" s="67">
        <v>34230</v>
      </c>
      <c r="M11" s="67">
        <f>L11-K11</f>
        <v>-2224</v>
      </c>
      <c r="N11" s="104">
        <f>M11/K11</f>
        <v>-0.06100839414056071</v>
      </c>
    </row>
    <row r="12" spans="1:7" ht="12.75">
      <c r="A12" s="65" t="s">
        <v>63</v>
      </c>
      <c r="B12" s="66">
        <v>142</v>
      </c>
      <c r="C12" s="65" t="s">
        <v>173</v>
      </c>
      <c r="D12" s="67">
        <v>66017.76</v>
      </c>
      <c r="E12" s="67">
        <v>64151.7</v>
      </c>
      <c r="F12" s="67">
        <v>63550</v>
      </c>
      <c r="G12" s="67">
        <f>SUMIF(DISCRETIONARY!B11:B65536,"="&amp;SUMMARY!B12,DISCRETIONARY!$P$11:$P$65536)+SUMIF(PERSONNEL!$A$10:$A$65536,"="&amp;SUMMARY!B12,PERSONNEL!$L$10:$L$65536)</f>
        <v>63161.1</v>
      </c>
    </row>
    <row r="13" spans="1:7" ht="12.75">
      <c r="A13" s="65" t="s">
        <v>63</v>
      </c>
      <c r="B13" s="66">
        <v>165</v>
      </c>
      <c r="C13" s="65" t="s">
        <v>187</v>
      </c>
      <c r="D13" s="67">
        <v>65140.92</v>
      </c>
      <c r="E13" s="67">
        <v>65268.48</v>
      </c>
      <c r="F13" s="67">
        <v>54085.221906588835</v>
      </c>
      <c r="G13" s="67">
        <f>SUMIF(DISCRETIONARY!B11:B65536,"="&amp;SUMMARY!B13,DISCRETIONARY!$P$11:$P$65536)+SUMIF(PERSONNEL!$A$10:$A$65536,"="&amp;SUMMARY!B13,PERSONNEL!$L$10:$L$65536)</f>
        <v>64589.94</v>
      </c>
    </row>
    <row r="14" spans="1:7" ht="12.75">
      <c r="A14" s="65" t="s">
        <v>63</v>
      </c>
      <c r="B14" s="66">
        <v>172</v>
      </c>
      <c r="C14" s="65" t="s">
        <v>195</v>
      </c>
      <c r="D14" s="67">
        <v>77582</v>
      </c>
      <c r="E14" s="67">
        <v>77729.3</v>
      </c>
      <c r="F14" s="67">
        <v>51547.568277780534</v>
      </c>
      <c r="G14" s="67">
        <f>SUMIF(DISCRETIONARY!B11:B65536,"="&amp;SUMMARY!B14,DISCRETIONARY!$P$11:$P$65536)+SUMIF(PERSONNEL!$A$10:$A$65536,"="&amp;SUMMARY!B14,PERSONNEL!$L$10:$L$65536)</f>
        <v>49913.07000000001</v>
      </c>
    </row>
    <row r="15" spans="1:7" ht="12.75">
      <c r="A15" s="65" t="s">
        <v>63</v>
      </c>
      <c r="B15" s="66">
        <v>186</v>
      </c>
      <c r="C15" s="65" t="s">
        <v>206</v>
      </c>
      <c r="D15" s="67">
        <v>93053.7</v>
      </c>
      <c r="E15" s="67">
        <v>92289.6</v>
      </c>
      <c r="F15" s="67">
        <v>91518</v>
      </c>
      <c r="G15" s="67">
        <f>SUMIF(DISCRETIONARY!B11:B65536,"="&amp;SUMMARY!B15,DISCRETIONARY!$P$11:$P$65536)+SUMIF(PERSONNEL!$A$10:$A$65536,"="&amp;SUMMARY!B15,PERSONNEL!$L$10:$L$65536)</f>
        <v>114917.91</v>
      </c>
    </row>
    <row r="16" spans="1:7" ht="12.75">
      <c r="A16" s="65" t="s">
        <v>63</v>
      </c>
      <c r="B16" s="66">
        <v>210</v>
      </c>
      <c r="C16" s="65" t="s">
        <v>221</v>
      </c>
      <c r="D16" s="67">
        <v>383829.02</v>
      </c>
      <c r="E16" s="67">
        <v>378528.88</v>
      </c>
      <c r="F16" s="67">
        <v>304972.2811557035</v>
      </c>
      <c r="G16" s="67">
        <f>SUMIF(DISCRETIONARY!B11:B65536,"="&amp;SUMMARY!B16,DISCRETIONARY!$P$11:$P$65536)+SUMIF(PERSONNEL!$A$10:$A$65536,"="&amp;SUMMARY!B16,PERSONNEL!$L$10:$L$65536)+SUM(PERSONNEL!$AD$10:$AE$65536)</f>
        <v>323457.60000000003</v>
      </c>
    </row>
    <row r="17" spans="1:7" ht="12.75">
      <c r="A17" s="65" t="s">
        <v>63</v>
      </c>
      <c r="B17" s="66">
        <v>230</v>
      </c>
      <c r="C17" s="65" t="s">
        <v>222</v>
      </c>
      <c r="D17" s="67">
        <v>230914.26</v>
      </c>
      <c r="E17" s="67">
        <v>223901.17</v>
      </c>
      <c r="F17" s="67">
        <v>219211.3458256116</v>
      </c>
      <c r="G17" s="67">
        <f>SUMIF(DISCRETIONARY!B11:B65536,"="&amp;SUMMARY!B17,DISCRETIONARY!$P$11:$P$65536)+SUMIF(PERSONNEL!$A$10:$A$65536,"="&amp;SUMMARY!B17,PERSONNEL!$L$10:$L$65536)+SUM(PERSONNEL!$AC$10:$AC$65536)</f>
        <v>215514.18419999996</v>
      </c>
    </row>
    <row r="18" spans="1:7" ht="12.75">
      <c r="A18" s="65" t="s">
        <v>63</v>
      </c>
      <c r="B18" s="66">
        <v>290</v>
      </c>
      <c r="C18" s="65" t="s">
        <v>223</v>
      </c>
      <c r="D18" s="67">
        <v>70310.35</v>
      </c>
      <c r="E18" s="67">
        <v>65901.12</v>
      </c>
      <c r="F18" s="67">
        <v>50192.425772762355</v>
      </c>
      <c r="G18" s="67">
        <f>SUMIF(DISCRETIONARY!B11:B65536,"="&amp;SUMMARY!B18,DISCRETIONARY!$P$11:$P$65536)+SUM(DISCRETIONARY!$Q$10:$Q$65536)+SUMIF(PERSONNEL!$A$10:$A$65536,"="&amp;SUMMARY!B18,PERSONNEL!$L$10:$L$65536)+SUM(PERSONNEL!$AB$10:$AB$65536)</f>
        <v>49886</v>
      </c>
    </row>
    <row r="19" spans="1:7" ht="12.75">
      <c r="A19" s="65" t="s">
        <v>63</v>
      </c>
      <c r="B19" s="66">
        <v>580</v>
      </c>
      <c r="C19" s="65" t="s">
        <v>224</v>
      </c>
      <c r="D19" s="67">
        <v>0</v>
      </c>
      <c r="E19" s="67">
        <v>0</v>
      </c>
      <c r="F19" s="67">
        <v>389</v>
      </c>
      <c r="G19" s="67">
        <f>SUMIF(DISCRETIONARY!B11:B65536,"="&amp;SUMMARY!B19,DISCRETIONARY!$P$11:$P$65536)+SUMIF(PERSONNEL!$A$10:$A$65536,"="&amp;SUMMARY!B19,PERSONNEL!$L$10:$L$65536)</f>
        <v>379</v>
      </c>
    </row>
    <row r="20" spans="1:7" ht="12.75">
      <c r="A20" s="65" t="s">
        <v>63</v>
      </c>
      <c r="B20" s="66">
        <v>610</v>
      </c>
      <c r="C20" s="65" t="s">
        <v>230</v>
      </c>
      <c r="D20" s="67">
        <v>22280.62</v>
      </c>
      <c r="E20" s="67">
        <v>25856.27</v>
      </c>
      <c r="F20" s="67">
        <v>26809</v>
      </c>
      <c r="G20" s="67">
        <f>SUMIF(DISCRETIONARY!B11:B65536,"="&amp;SUMMARY!B20,DISCRETIONARY!$P$11:$P$65536)+SUMIF(PERSONNEL!$A$10:$A$65536,"="&amp;SUMMARY!B20,PERSONNEL!$L$10:$L$65536)</f>
        <v>25397</v>
      </c>
    </row>
    <row r="21" spans="1:7" ht="12.75">
      <c r="A21" s="65" t="s">
        <v>63</v>
      </c>
      <c r="B21" s="66">
        <v>730</v>
      </c>
      <c r="C21" s="65" t="s">
        <v>236</v>
      </c>
      <c r="D21" s="67">
        <v>8881.04</v>
      </c>
      <c r="E21" s="67">
        <v>8662.08</v>
      </c>
      <c r="F21" s="67">
        <v>9256</v>
      </c>
      <c r="G21" s="67">
        <f>SUMIF(DISCRETIONARY!B11:B65536,"="&amp;SUMMARY!B21,DISCRETIONARY!$P$11:$P$65536)+SUMIF(PERSONNEL!$A$10:$A$65536,"="&amp;SUMMARY!B21,PERSONNEL!$L$10:$L$65536)</f>
        <v>8454</v>
      </c>
    </row>
    <row r="22" ht="13.5" thickBot="1"/>
    <row r="23" spans="3:8" ht="13.5" thickBot="1">
      <c r="C23" s="108" t="s">
        <v>8</v>
      </c>
      <c r="D23" s="109">
        <f>SUM(D8:D21)</f>
        <v>3103478.78</v>
      </c>
      <c r="E23" s="110">
        <f>SUM(E8:E21)</f>
        <v>3030692.39</v>
      </c>
      <c r="F23" s="110">
        <f>SUM(F8:F21)</f>
        <v>2495657.6189551237</v>
      </c>
      <c r="G23" s="111">
        <f>SUM(G8:G21)</f>
        <v>2457789.7042</v>
      </c>
      <c r="H23" s="107">
        <f>(G23-F23)/F23</f>
        <v>-0.015173521587058933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KITTREDGE MAGNET SCH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237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31161.66</v>
      </c>
      <c r="M9" s="55">
        <f>SUMIF($C10:$C65536,"=X",M10:M65536)</f>
        <v>34518.350000000006</v>
      </c>
      <c r="N9" s="55">
        <f>SUMIF($C10:$C65536,"=X",N10:N65536)</f>
        <v>36454</v>
      </c>
      <c r="O9" s="92">
        <f>SUMIF($C10:$C65536,"=X",O10:O65536)</f>
        <v>2192.329999999998</v>
      </c>
      <c r="P9" s="89">
        <f>SUMIF(C10:C65536,"=X",P10:P65536)+SUMIF(C10:C65536,"=X",Q10:Q65536)</f>
        <v>34230</v>
      </c>
      <c r="T9" s="93">
        <f>IF(N9=0,0,(P9-N9)/N9)</f>
        <v>-0.06100839414056071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225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226</v>
      </c>
      <c r="G12" s="58" t="s">
        <v>70</v>
      </c>
      <c r="H12" s="59" t="s">
        <v>71</v>
      </c>
      <c r="I12" s="57" t="s">
        <v>72</v>
      </c>
      <c r="J12" s="60" t="s">
        <v>205</v>
      </c>
      <c r="K12" s="52" t="s">
        <v>227</v>
      </c>
      <c r="L12" s="61">
        <v>0</v>
      </c>
      <c r="M12" s="61">
        <v>0</v>
      </c>
      <c r="N12" s="61">
        <v>389</v>
      </c>
      <c r="O12" s="61">
        <v>0</v>
      </c>
      <c r="P12" s="18">
        <v>378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226</v>
      </c>
      <c r="G13" s="58" t="s">
        <v>70</v>
      </c>
      <c r="H13" s="59" t="s">
        <v>71</v>
      </c>
      <c r="I13" s="57" t="s">
        <v>72</v>
      </c>
      <c r="J13" s="60" t="s">
        <v>228</v>
      </c>
      <c r="K13" s="52" t="s">
        <v>229</v>
      </c>
      <c r="L13" s="61">
        <v>0</v>
      </c>
      <c r="M13" s="61">
        <v>0</v>
      </c>
      <c r="N13" s="61">
        <v>0</v>
      </c>
      <c r="O13" s="61">
        <v>0</v>
      </c>
      <c r="P13" s="18">
        <v>1</v>
      </c>
    </row>
    <row r="14" spans="1:16" ht="12.75" customHeight="1">
      <c r="A14" s="106" t="s">
        <v>231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232</v>
      </c>
      <c r="G15" s="58" t="s">
        <v>70</v>
      </c>
      <c r="H15" s="59" t="s">
        <v>71</v>
      </c>
      <c r="I15" s="57" t="s">
        <v>72</v>
      </c>
      <c r="J15" s="60" t="s">
        <v>205</v>
      </c>
      <c r="K15" s="52" t="s">
        <v>230</v>
      </c>
      <c r="L15" s="61">
        <v>7493.94</v>
      </c>
      <c r="M15" s="61">
        <v>11340.97</v>
      </c>
      <c r="N15" s="61">
        <v>12027</v>
      </c>
      <c r="O15" s="61">
        <v>5076.6</v>
      </c>
      <c r="P15" s="18">
        <v>10983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232</v>
      </c>
      <c r="G16" s="58" t="s">
        <v>70</v>
      </c>
      <c r="H16" s="59" t="s">
        <v>71</v>
      </c>
      <c r="I16" s="57" t="s">
        <v>72</v>
      </c>
      <c r="J16" s="60" t="s">
        <v>228</v>
      </c>
      <c r="K16" s="52" t="s">
        <v>230</v>
      </c>
      <c r="L16" s="61">
        <v>14.53</v>
      </c>
      <c r="M16" s="61">
        <v>0</v>
      </c>
      <c r="N16" s="61">
        <v>29</v>
      </c>
      <c r="O16" s="61">
        <v>0</v>
      </c>
      <c r="P16" s="18">
        <v>29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232</v>
      </c>
      <c r="G17" s="58" t="s">
        <v>77</v>
      </c>
      <c r="H17" s="59" t="s">
        <v>71</v>
      </c>
      <c r="I17" s="57" t="s">
        <v>72</v>
      </c>
      <c r="J17" s="60" t="s">
        <v>205</v>
      </c>
      <c r="K17" s="52" t="s">
        <v>233</v>
      </c>
      <c r="L17" s="61">
        <v>9173</v>
      </c>
      <c r="M17" s="61">
        <v>9108</v>
      </c>
      <c r="N17" s="61">
        <v>9196</v>
      </c>
      <c r="O17" s="61">
        <v>4154.7</v>
      </c>
      <c r="P17" s="18">
        <v>8932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232</v>
      </c>
      <c r="G18" s="58" t="s">
        <v>77</v>
      </c>
      <c r="H18" s="59" t="s">
        <v>71</v>
      </c>
      <c r="I18" s="57" t="s">
        <v>72</v>
      </c>
      <c r="J18" s="60" t="s">
        <v>228</v>
      </c>
      <c r="K18" s="52" t="s">
        <v>233</v>
      </c>
      <c r="L18" s="61">
        <v>14.37</v>
      </c>
      <c r="M18" s="61">
        <v>0</v>
      </c>
      <c r="N18" s="61">
        <v>22</v>
      </c>
      <c r="O18" s="61">
        <v>0</v>
      </c>
      <c r="P18" s="18">
        <v>22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232</v>
      </c>
      <c r="G19" s="58" t="s">
        <v>70</v>
      </c>
      <c r="H19" s="59" t="s">
        <v>234</v>
      </c>
      <c r="I19" s="57" t="s">
        <v>72</v>
      </c>
      <c r="J19" s="60" t="s">
        <v>191</v>
      </c>
      <c r="K19" s="52" t="s">
        <v>235</v>
      </c>
      <c r="L19" s="61">
        <v>5584.78</v>
      </c>
      <c r="M19" s="61">
        <v>5407.3</v>
      </c>
      <c r="N19" s="61">
        <v>5535</v>
      </c>
      <c r="O19" s="61">
        <v>5445.05</v>
      </c>
      <c r="P19" s="18">
        <v>5431</v>
      </c>
    </row>
    <row r="20" spans="1:16" ht="12.75" customHeight="1">
      <c r="A20" s="106" t="s">
        <v>237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238</v>
      </c>
      <c r="F21" s="58" t="s">
        <v>239</v>
      </c>
      <c r="G21" s="58" t="s">
        <v>70</v>
      </c>
      <c r="H21" s="59" t="s">
        <v>71</v>
      </c>
      <c r="I21" s="57" t="s">
        <v>72</v>
      </c>
      <c r="J21" s="60" t="s">
        <v>205</v>
      </c>
      <c r="K21" s="52" t="s">
        <v>240</v>
      </c>
      <c r="L21" s="61">
        <v>3622.21</v>
      </c>
      <c r="M21" s="61">
        <v>7224</v>
      </c>
      <c r="N21" s="61">
        <v>7880</v>
      </c>
      <c r="O21" s="61">
        <v>-12484.02</v>
      </c>
      <c r="P21" s="18">
        <v>7114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238</v>
      </c>
      <c r="F22" s="58" t="s">
        <v>239</v>
      </c>
      <c r="G22" s="58" t="s">
        <v>70</v>
      </c>
      <c r="H22" s="59" t="s">
        <v>71</v>
      </c>
      <c r="I22" s="57" t="s">
        <v>72</v>
      </c>
      <c r="J22" s="60" t="s">
        <v>228</v>
      </c>
      <c r="K22" s="52" t="s">
        <v>240</v>
      </c>
      <c r="L22" s="61">
        <v>112.83</v>
      </c>
      <c r="M22" s="61">
        <v>0</v>
      </c>
      <c r="N22" s="61">
        <v>119</v>
      </c>
      <c r="O22" s="61">
        <v>0</v>
      </c>
      <c r="P22" s="18">
        <v>119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238</v>
      </c>
      <c r="F23" s="58" t="s">
        <v>239</v>
      </c>
      <c r="G23" s="58" t="s">
        <v>77</v>
      </c>
      <c r="H23" s="59" t="s">
        <v>71</v>
      </c>
      <c r="I23" s="57" t="s">
        <v>72</v>
      </c>
      <c r="J23" s="60" t="s">
        <v>205</v>
      </c>
      <c r="K23" s="52" t="s">
        <v>240</v>
      </c>
      <c r="L23" s="61">
        <v>5146</v>
      </c>
      <c r="M23" s="61">
        <v>1438.08</v>
      </c>
      <c r="N23" s="61">
        <v>1254</v>
      </c>
      <c r="O23" s="61">
        <v>0</v>
      </c>
      <c r="P23" s="18">
        <v>1218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238</v>
      </c>
      <c r="F24" s="58" t="s">
        <v>239</v>
      </c>
      <c r="G24" s="58" t="s">
        <v>77</v>
      </c>
      <c r="H24" s="59" t="s">
        <v>71</v>
      </c>
      <c r="I24" s="57" t="s">
        <v>72</v>
      </c>
      <c r="J24" s="60" t="s">
        <v>228</v>
      </c>
      <c r="K24" s="52" t="s">
        <v>240</v>
      </c>
      <c r="L24" s="61">
        <v>0</v>
      </c>
      <c r="M24" s="61">
        <v>0</v>
      </c>
      <c r="N24" s="61">
        <v>3</v>
      </c>
      <c r="O24" s="61">
        <v>0</v>
      </c>
      <c r="P24" s="18">
        <v>3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KITTREDGE MAGNET SCH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237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1834701.9199999995</v>
      </c>
      <c r="M8" s="72">
        <f>SUM(M11:M65536)</f>
        <v>588857.7842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44253.78</v>
      </c>
      <c r="M11" s="36">
        <v>17947.364184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30.063699999999997</v>
      </c>
      <c r="Z11" s="23">
        <v>1</v>
      </c>
      <c r="AA11" s="99">
        <v>1</v>
      </c>
      <c r="AB11" s="78">
        <v>1173</v>
      </c>
      <c r="AC11" s="78">
        <v>5434.364184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43242.37</v>
      </c>
      <c r="M12" s="36">
        <v>6456.163036000001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84</v>
      </c>
      <c r="W12" s="78">
        <v>29.3766</v>
      </c>
      <c r="Z12" s="23">
        <v>1</v>
      </c>
      <c r="AA12" s="99">
        <v>1</v>
      </c>
      <c r="AB12" s="78">
        <v>1146</v>
      </c>
      <c r="AC12" s="78">
        <v>5310.163036000001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45590.45</v>
      </c>
      <c r="M13" s="36">
        <v>18146.50726</v>
      </c>
      <c r="P13" s="23" t="s">
        <v>82</v>
      </c>
      <c r="Q13" s="23" t="s">
        <v>83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85</v>
      </c>
      <c r="W13" s="78">
        <v>30.9718</v>
      </c>
      <c r="Z13" s="23">
        <v>1</v>
      </c>
      <c r="AA13" s="99">
        <v>1</v>
      </c>
      <c r="AB13" s="78">
        <v>1208</v>
      </c>
      <c r="AC13" s="78">
        <v>5598.50726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48413.37</v>
      </c>
      <c r="M14" s="36">
        <v>18568.161836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86</v>
      </c>
      <c r="W14" s="78">
        <v>32.8895</v>
      </c>
      <c r="Z14" s="23">
        <v>1</v>
      </c>
      <c r="AA14" s="99">
        <v>1</v>
      </c>
      <c r="AB14" s="78">
        <v>1283</v>
      </c>
      <c r="AC14" s="78">
        <v>5945.161836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59651.61</v>
      </c>
      <c r="M15" s="36">
        <v>20246.217708</v>
      </c>
      <c r="P15" s="23" t="s">
        <v>82</v>
      </c>
      <c r="Q15" s="23" t="s">
        <v>83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87</v>
      </c>
      <c r="W15" s="78">
        <v>40.5242</v>
      </c>
      <c r="Z15" s="23">
        <v>1</v>
      </c>
      <c r="AA15" s="99">
        <v>1</v>
      </c>
      <c r="AB15" s="78">
        <v>1581</v>
      </c>
      <c r="AC15" s="78">
        <v>7325.217708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88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61452.44</v>
      </c>
      <c r="M16" s="36">
        <v>9174.359632</v>
      </c>
      <c r="P16" s="23" t="s">
        <v>89</v>
      </c>
      <c r="Q16" s="23" t="s">
        <v>90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91</v>
      </c>
      <c r="W16" s="78">
        <v>41.747600000000006</v>
      </c>
      <c r="Z16" s="23">
        <v>1</v>
      </c>
      <c r="AA16" s="99">
        <v>1</v>
      </c>
      <c r="AB16" s="78">
        <v>1628</v>
      </c>
      <c r="AC16" s="78">
        <v>7546.359632000001</v>
      </c>
      <c r="AD16" s="78">
        <v>0</v>
      </c>
      <c r="AE16" s="78">
        <v>0</v>
      </c>
    </row>
    <row r="17" spans="1:31" ht="12.75">
      <c r="A17" s="23">
        <v>110</v>
      </c>
      <c r="B17" s="23">
        <v>1000</v>
      </c>
      <c r="C17" s="30" t="s">
        <v>92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65856.57</v>
      </c>
      <c r="M17" s="36">
        <v>21172.186796</v>
      </c>
      <c r="P17" s="23" t="s">
        <v>93</v>
      </c>
      <c r="Q17" s="23" t="s">
        <v>94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95</v>
      </c>
      <c r="W17" s="78">
        <v>44.7395</v>
      </c>
      <c r="Z17" s="23">
        <v>1</v>
      </c>
      <c r="AA17" s="99">
        <v>1</v>
      </c>
      <c r="AB17" s="78">
        <v>1745</v>
      </c>
      <c r="AC17" s="78">
        <v>8087.186796000001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97</v>
      </c>
      <c r="I18" s="31" t="s">
        <v>72</v>
      </c>
      <c r="J18" s="34" t="s">
        <v>73</v>
      </c>
      <c r="K18" s="35">
        <v>1</v>
      </c>
      <c r="L18" s="36">
        <v>42951.54</v>
      </c>
      <c r="M18" s="36">
        <v>17752.449112000002</v>
      </c>
      <c r="P18" s="23" t="s">
        <v>98</v>
      </c>
      <c r="Q18" s="23" t="s">
        <v>99</v>
      </c>
      <c r="R18" s="23" t="s">
        <v>76</v>
      </c>
      <c r="S18" s="23" t="s">
        <v>100</v>
      </c>
      <c r="T18" s="23" t="s">
        <v>78</v>
      </c>
      <c r="U18" s="23" t="s">
        <v>79</v>
      </c>
      <c r="V18" s="23" t="s">
        <v>101</v>
      </c>
      <c r="W18" s="78">
        <v>29.178999999999995</v>
      </c>
      <c r="Z18" s="23">
        <v>1</v>
      </c>
      <c r="AA18" s="99">
        <v>1</v>
      </c>
      <c r="AB18" s="78">
        <v>1138</v>
      </c>
      <c r="AC18" s="78">
        <v>5274.449112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102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97</v>
      </c>
      <c r="I19" s="31" t="s">
        <v>72</v>
      </c>
      <c r="J19" s="34" t="s">
        <v>73</v>
      </c>
      <c r="K19" s="35">
        <v>1</v>
      </c>
      <c r="L19" s="36">
        <v>73399.38</v>
      </c>
      <c r="M19" s="36">
        <v>22298.443864</v>
      </c>
      <c r="P19" s="23" t="s">
        <v>103</v>
      </c>
      <c r="Q19" s="23" t="s">
        <v>104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105</v>
      </c>
      <c r="W19" s="78">
        <v>49.8637</v>
      </c>
      <c r="Z19" s="23">
        <v>1</v>
      </c>
      <c r="AA19" s="99">
        <v>1</v>
      </c>
      <c r="AB19" s="78">
        <v>1945</v>
      </c>
      <c r="AC19" s="78">
        <v>9013.443864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106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97</v>
      </c>
      <c r="I20" s="31" t="s">
        <v>72</v>
      </c>
      <c r="J20" s="34" t="s">
        <v>107</v>
      </c>
      <c r="K20" s="35">
        <v>1</v>
      </c>
      <c r="L20" s="36">
        <v>44253.78</v>
      </c>
      <c r="M20" s="36">
        <v>17947.364184</v>
      </c>
      <c r="P20" s="23" t="s">
        <v>108</v>
      </c>
      <c r="Q20" s="23" t="s">
        <v>109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80</v>
      </c>
      <c r="W20" s="78">
        <v>30.063699999999997</v>
      </c>
      <c r="Z20" s="23">
        <v>1</v>
      </c>
      <c r="AA20" s="99">
        <v>1</v>
      </c>
      <c r="AB20" s="78">
        <v>1173</v>
      </c>
      <c r="AC20" s="78">
        <v>5434.364184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110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97</v>
      </c>
      <c r="I21" s="31" t="s">
        <v>72</v>
      </c>
      <c r="J21" s="34" t="s">
        <v>107</v>
      </c>
      <c r="K21" s="35">
        <v>1</v>
      </c>
      <c r="L21" s="36">
        <v>49854.5</v>
      </c>
      <c r="M21" s="36">
        <v>18783.1326</v>
      </c>
      <c r="P21" s="23" t="s">
        <v>111</v>
      </c>
      <c r="Q21" s="23" t="s">
        <v>112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113</v>
      </c>
      <c r="W21" s="78">
        <v>33.8685</v>
      </c>
      <c r="Z21" s="23">
        <v>1</v>
      </c>
      <c r="AA21" s="99">
        <v>1</v>
      </c>
      <c r="AB21" s="78">
        <v>1321</v>
      </c>
      <c r="AC21" s="78">
        <v>6122.1326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114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97</v>
      </c>
      <c r="I22" s="31" t="s">
        <v>72</v>
      </c>
      <c r="J22" s="34" t="s">
        <v>107</v>
      </c>
      <c r="K22" s="35">
        <v>1</v>
      </c>
      <c r="L22" s="36">
        <v>57803.3</v>
      </c>
      <c r="M22" s="36">
        <v>19970.24524</v>
      </c>
      <c r="P22" s="23" t="s">
        <v>115</v>
      </c>
      <c r="Q22" s="23" t="s">
        <v>116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117</v>
      </c>
      <c r="W22" s="78">
        <v>39.2685</v>
      </c>
      <c r="Z22" s="23">
        <v>1</v>
      </c>
      <c r="AA22" s="99">
        <v>1</v>
      </c>
      <c r="AB22" s="78">
        <v>1532</v>
      </c>
      <c r="AC22" s="78">
        <v>7098.245240000001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118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97</v>
      </c>
      <c r="I23" s="31" t="s">
        <v>72</v>
      </c>
      <c r="J23" s="34" t="s">
        <v>107</v>
      </c>
      <c r="K23" s="35">
        <v>1</v>
      </c>
      <c r="L23" s="36">
        <v>42951.54</v>
      </c>
      <c r="M23" s="36">
        <v>17752.449112000002</v>
      </c>
      <c r="P23" s="23" t="s">
        <v>119</v>
      </c>
      <c r="Q23" s="23" t="s">
        <v>120</v>
      </c>
      <c r="R23" s="23" t="s">
        <v>76</v>
      </c>
      <c r="S23" s="23" t="s">
        <v>100</v>
      </c>
      <c r="T23" s="23" t="s">
        <v>78</v>
      </c>
      <c r="U23" s="23" t="s">
        <v>79</v>
      </c>
      <c r="V23" s="23" t="s">
        <v>121</v>
      </c>
      <c r="W23" s="78">
        <v>29.178999999999995</v>
      </c>
      <c r="Z23" s="23">
        <v>1</v>
      </c>
      <c r="AA23" s="99">
        <v>1</v>
      </c>
      <c r="AB23" s="78">
        <v>1138</v>
      </c>
      <c r="AC23" s="78">
        <v>5274.449112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122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97</v>
      </c>
      <c r="I24" s="31" t="s">
        <v>72</v>
      </c>
      <c r="J24" s="34" t="s">
        <v>107</v>
      </c>
      <c r="K24" s="35">
        <v>1</v>
      </c>
      <c r="L24" s="36">
        <v>42951.54</v>
      </c>
      <c r="M24" s="36">
        <v>17752.449112000002</v>
      </c>
      <c r="P24" s="23" t="s">
        <v>123</v>
      </c>
      <c r="Q24" s="23" t="s">
        <v>124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121</v>
      </c>
      <c r="W24" s="78">
        <v>29.178999999999995</v>
      </c>
      <c r="Z24" s="23">
        <v>1</v>
      </c>
      <c r="AA24" s="99">
        <v>1</v>
      </c>
      <c r="AB24" s="78">
        <v>1138</v>
      </c>
      <c r="AC24" s="78">
        <v>5274.449112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125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97</v>
      </c>
      <c r="I25" s="31" t="s">
        <v>72</v>
      </c>
      <c r="J25" s="34" t="s">
        <v>107</v>
      </c>
      <c r="K25" s="35">
        <v>1</v>
      </c>
      <c r="L25" s="36">
        <v>43242.37</v>
      </c>
      <c r="M25" s="36">
        <v>6456.163036000001</v>
      </c>
      <c r="P25" s="23" t="s">
        <v>126</v>
      </c>
      <c r="Q25" s="23" t="s">
        <v>127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84</v>
      </c>
      <c r="W25" s="78">
        <v>29.3766</v>
      </c>
      <c r="Z25" s="23">
        <v>1</v>
      </c>
      <c r="AA25" s="99">
        <v>1</v>
      </c>
      <c r="AB25" s="78">
        <v>1146</v>
      </c>
      <c r="AC25" s="78">
        <v>5310.163036000001</v>
      </c>
      <c r="AD25" s="78">
        <v>0</v>
      </c>
      <c r="AE25" s="78">
        <v>0</v>
      </c>
    </row>
    <row r="26" spans="1:31" ht="12.75">
      <c r="A26" s="23">
        <v>110</v>
      </c>
      <c r="B26" s="23">
        <v>1000</v>
      </c>
      <c r="C26" s="30" t="s">
        <v>128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97</v>
      </c>
      <c r="I26" s="31" t="s">
        <v>72</v>
      </c>
      <c r="J26" s="34" t="s">
        <v>107</v>
      </c>
      <c r="K26" s="35">
        <v>1</v>
      </c>
      <c r="L26" s="36">
        <v>46984.1</v>
      </c>
      <c r="M26" s="36">
        <v>18354.64748</v>
      </c>
      <c r="P26" s="23" t="s">
        <v>129</v>
      </c>
      <c r="Q26" s="23" t="s">
        <v>130</v>
      </c>
      <c r="R26" s="23" t="s">
        <v>76</v>
      </c>
      <c r="S26" s="23" t="s">
        <v>100</v>
      </c>
      <c r="T26" s="23" t="s">
        <v>78</v>
      </c>
      <c r="U26" s="23" t="s">
        <v>79</v>
      </c>
      <c r="V26" s="23" t="s">
        <v>131</v>
      </c>
      <c r="W26" s="78">
        <v>31.918500000000005</v>
      </c>
      <c r="Z26" s="23">
        <v>1</v>
      </c>
      <c r="AA26" s="99">
        <v>1</v>
      </c>
      <c r="AB26" s="78">
        <v>1245</v>
      </c>
      <c r="AC26" s="78">
        <v>5769.6474800000005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128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97</v>
      </c>
      <c r="I27" s="31" t="s">
        <v>72</v>
      </c>
      <c r="J27" s="34" t="s">
        <v>107</v>
      </c>
      <c r="K27" s="35">
        <v>1</v>
      </c>
      <c r="L27" s="36">
        <v>54537.6</v>
      </c>
      <c r="M27" s="36">
        <v>19482.21728</v>
      </c>
      <c r="P27" s="23" t="s">
        <v>129</v>
      </c>
      <c r="Q27" s="23" t="s">
        <v>130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132</v>
      </c>
      <c r="W27" s="78">
        <v>37.05</v>
      </c>
      <c r="Z27" s="23">
        <v>1</v>
      </c>
      <c r="AA27" s="99">
        <v>1</v>
      </c>
      <c r="AB27" s="78">
        <v>1445</v>
      </c>
      <c r="AC27" s="78">
        <v>6697.21728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114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97</v>
      </c>
      <c r="I28" s="31" t="s">
        <v>72</v>
      </c>
      <c r="J28" s="34" t="s">
        <v>107</v>
      </c>
      <c r="K28" s="35">
        <v>1</v>
      </c>
      <c r="L28" s="36">
        <v>67112.52</v>
      </c>
      <c r="M28" s="36">
        <v>21359.417456000003</v>
      </c>
      <c r="P28" s="23" t="s">
        <v>115</v>
      </c>
      <c r="Q28" s="23" t="s">
        <v>116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133</v>
      </c>
      <c r="W28" s="78">
        <v>45.59270000000001</v>
      </c>
      <c r="Z28" s="23">
        <v>1</v>
      </c>
      <c r="AA28" s="99">
        <v>1</v>
      </c>
      <c r="AB28" s="78">
        <v>1778</v>
      </c>
      <c r="AC28" s="78">
        <v>8241.417456000001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114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97</v>
      </c>
      <c r="I29" s="31" t="s">
        <v>72</v>
      </c>
      <c r="J29" s="34" t="s">
        <v>107</v>
      </c>
      <c r="K29" s="35">
        <v>1</v>
      </c>
      <c r="L29" s="36">
        <v>67112.52</v>
      </c>
      <c r="M29" s="36">
        <v>21359.417456000003</v>
      </c>
      <c r="P29" s="23" t="s">
        <v>115</v>
      </c>
      <c r="Q29" s="23" t="s">
        <v>116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133</v>
      </c>
      <c r="W29" s="78">
        <v>45.59270000000001</v>
      </c>
      <c r="Z29" s="23">
        <v>1</v>
      </c>
      <c r="AA29" s="99">
        <v>1</v>
      </c>
      <c r="AB29" s="78">
        <v>1778</v>
      </c>
      <c r="AC29" s="78">
        <v>8241.417456000001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134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97</v>
      </c>
      <c r="I30" s="31" t="s">
        <v>72</v>
      </c>
      <c r="J30" s="34" t="s">
        <v>107</v>
      </c>
      <c r="K30" s="35">
        <v>1</v>
      </c>
      <c r="L30" s="36">
        <v>67112.52</v>
      </c>
      <c r="M30" s="36">
        <v>20621.417456000003</v>
      </c>
      <c r="P30" s="23" t="s">
        <v>135</v>
      </c>
      <c r="Q30" s="23" t="s">
        <v>136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133</v>
      </c>
      <c r="W30" s="78">
        <v>45.59270000000001</v>
      </c>
      <c r="Z30" s="23">
        <v>1</v>
      </c>
      <c r="AA30" s="99">
        <v>1</v>
      </c>
      <c r="AB30" s="78">
        <v>1040</v>
      </c>
      <c r="AC30" s="78">
        <v>8241.417456000001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134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97</v>
      </c>
      <c r="I31" s="31" t="s">
        <v>72</v>
      </c>
      <c r="J31" s="34" t="s">
        <v>107</v>
      </c>
      <c r="K31" s="35">
        <v>1</v>
      </c>
      <c r="L31" s="36">
        <v>67112.52</v>
      </c>
      <c r="M31" s="36">
        <v>21359.417456000003</v>
      </c>
      <c r="P31" s="23" t="s">
        <v>135</v>
      </c>
      <c r="Q31" s="23" t="s">
        <v>136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133</v>
      </c>
      <c r="W31" s="78">
        <v>45.59270000000001</v>
      </c>
      <c r="Z31" s="23">
        <v>1</v>
      </c>
      <c r="AA31" s="99">
        <v>1</v>
      </c>
      <c r="AB31" s="78">
        <v>1778</v>
      </c>
      <c r="AC31" s="78">
        <v>8241.417456000001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125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97</v>
      </c>
      <c r="I32" s="31" t="s">
        <v>72</v>
      </c>
      <c r="J32" s="34" t="s">
        <v>107</v>
      </c>
      <c r="K32" s="35">
        <v>1</v>
      </c>
      <c r="L32" s="36">
        <v>67112.52</v>
      </c>
      <c r="M32" s="36">
        <v>21359.417456000003</v>
      </c>
      <c r="P32" s="23" t="s">
        <v>126</v>
      </c>
      <c r="Q32" s="23" t="s">
        <v>127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133</v>
      </c>
      <c r="W32" s="78">
        <v>45.59270000000001</v>
      </c>
      <c r="Z32" s="23">
        <v>1</v>
      </c>
      <c r="AA32" s="99">
        <v>1</v>
      </c>
      <c r="AB32" s="78">
        <v>1778</v>
      </c>
      <c r="AC32" s="78">
        <v>8241.417456000001</v>
      </c>
      <c r="AD32" s="78">
        <v>11340</v>
      </c>
      <c r="AE32" s="78">
        <v>0</v>
      </c>
    </row>
    <row r="33" ht="12.75">
      <c r="A33" s="105" t="s">
        <v>138</v>
      </c>
    </row>
    <row r="34" spans="1:31" ht="12.75">
      <c r="A34" s="23">
        <v>118</v>
      </c>
      <c r="B34" s="23">
        <v>1000</v>
      </c>
      <c r="C34" s="30" t="s">
        <v>139</v>
      </c>
      <c r="D34" s="31" t="s">
        <v>67</v>
      </c>
      <c r="E34" s="32" t="s">
        <v>68</v>
      </c>
      <c r="F34" s="32" t="s">
        <v>69</v>
      </c>
      <c r="G34" s="32" t="s">
        <v>140</v>
      </c>
      <c r="H34" s="33" t="s">
        <v>71</v>
      </c>
      <c r="I34" s="31" t="s">
        <v>72</v>
      </c>
      <c r="J34" s="34" t="s">
        <v>73</v>
      </c>
      <c r="K34" s="35">
        <v>0.5</v>
      </c>
      <c r="L34" s="36">
        <v>27809.525</v>
      </c>
      <c r="M34" s="36">
        <v>9822.00967</v>
      </c>
      <c r="P34" s="23" t="s">
        <v>141</v>
      </c>
      <c r="Q34" s="23" t="s">
        <v>142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143</v>
      </c>
      <c r="W34" s="78">
        <v>37.7847</v>
      </c>
      <c r="Z34" s="23">
        <v>0.5</v>
      </c>
      <c r="AA34" s="99">
        <v>0.5</v>
      </c>
      <c r="AB34" s="78">
        <v>737</v>
      </c>
      <c r="AC34" s="78">
        <v>3415.0096700000004</v>
      </c>
      <c r="AD34" s="78">
        <v>5670</v>
      </c>
      <c r="AE34" s="78">
        <v>0</v>
      </c>
    </row>
    <row r="35" spans="1:31" ht="12.75">
      <c r="A35" s="23">
        <v>118</v>
      </c>
      <c r="B35" s="23">
        <v>1000</v>
      </c>
      <c r="C35" s="30" t="s">
        <v>144</v>
      </c>
      <c r="D35" s="31" t="s">
        <v>67</v>
      </c>
      <c r="E35" s="32" t="s">
        <v>68</v>
      </c>
      <c r="F35" s="32" t="s">
        <v>69</v>
      </c>
      <c r="G35" s="32" t="s">
        <v>140</v>
      </c>
      <c r="H35" s="33" t="s">
        <v>71</v>
      </c>
      <c r="I35" s="31" t="s">
        <v>72</v>
      </c>
      <c r="J35" s="34" t="s">
        <v>73</v>
      </c>
      <c r="K35" s="35">
        <v>0.5</v>
      </c>
      <c r="L35" s="36">
        <v>33556.26</v>
      </c>
      <c r="M35" s="36">
        <v>10679.708728000001</v>
      </c>
      <c r="P35" s="23" t="s">
        <v>145</v>
      </c>
      <c r="Q35" s="23" t="s">
        <v>146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133</v>
      </c>
      <c r="W35" s="78">
        <v>45.59270000000001</v>
      </c>
      <c r="Z35" s="23">
        <v>0.5</v>
      </c>
      <c r="AA35" s="99">
        <v>0.5</v>
      </c>
      <c r="AB35" s="78">
        <v>889</v>
      </c>
      <c r="AC35" s="78">
        <v>4120.7087280000005</v>
      </c>
      <c r="AD35" s="78">
        <v>5670</v>
      </c>
      <c r="AE35" s="78">
        <v>0</v>
      </c>
    </row>
    <row r="36" spans="1:31" ht="12.75">
      <c r="A36" s="23">
        <v>118</v>
      </c>
      <c r="B36" s="23">
        <v>1000</v>
      </c>
      <c r="C36" s="30" t="s">
        <v>147</v>
      </c>
      <c r="D36" s="31" t="s">
        <v>67</v>
      </c>
      <c r="E36" s="32" t="s">
        <v>68</v>
      </c>
      <c r="F36" s="32" t="s">
        <v>69</v>
      </c>
      <c r="G36" s="32" t="s">
        <v>140</v>
      </c>
      <c r="H36" s="33" t="s">
        <v>71</v>
      </c>
      <c r="I36" s="31" t="s">
        <v>72</v>
      </c>
      <c r="J36" s="34" t="s">
        <v>73</v>
      </c>
      <c r="K36" s="35">
        <v>0.5</v>
      </c>
      <c r="L36" s="36">
        <v>35316.725</v>
      </c>
      <c r="M36" s="36">
        <v>10942.89383</v>
      </c>
      <c r="P36" s="23" t="s">
        <v>148</v>
      </c>
      <c r="Q36" s="23" t="s">
        <v>149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150</v>
      </c>
      <c r="W36" s="78">
        <v>47.9847</v>
      </c>
      <c r="Z36" s="23">
        <v>0.5</v>
      </c>
      <c r="AA36" s="99">
        <v>0.5</v>
      </c>
      <c r="AB36" s="78">
        <v>936</v>
      </c>
      <c r="AC36" s="78">
        <v>4336.89383</v>
      </c>
      <c r="AD36" s="78">
        <v>5670</v>
      </c>
      <c r="AE36" s="78">
        <v>0</v>
      </c>
    </row>
    <row r="37" spans="1:31" ht="12.75">
      <c r="A37" s="23">
        <v>118</v>
      </c>
      <c r="B37" s="23">
        <v>1000</v>
      </c>
      <c r="C37" s="30" t="s">
        <v>151</v>
      </c>
      <c r="D37" s="31" t="s">
        <v>67</v>
      </c>
      <c r="E37" s="32" t="s">
        <v>68</v>
      </c>
      <c r="F37" s="32" t="s">
        <v>69</v>
      </c>
      <c r="G37" s="32" t="s">
        <v>140</v>
      </c>
      <c r="H37" s="33" t="s">
        <v>71</v>
      </c>
      <c r="I37" s="31" t="s">
        <v>72</v>
      </c>
      <c r="J37" s="34" t="s">
        <v>73</v>
      </c>
      <c r="K37" s="35">
        <v>0.5</v>
      </c>
      <c r="L37" s="36">
        <v>36699.69</v>
      </c>
      <c r="M37" s="36">
        <v>10745.721932</v>
      </c>
      <c r="P37" s="23" t="s">
        <v>152</v>
      </c>
      <c r="Q37" s="23" t="s">
        <v>153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105</v>
      </c>
      <c r="W37" s="78">
        <v>49.8637</v>
      </c>
      <c r="Z37" s="23">
        <v>0.5</v>
      </c>
      <c r="AA37" s="99">
        <v>0.5</v>
      </c>
      <c r="AB37" s="78">
        <v>569</v>
      </c>
      <c r="AC37" s="78">
        <v>4506.721932</v>
      </c>
      <c r="AD37" s="78">
        <v>5670</v>
      </c>
      <c r="AE37" s="78">
        <v>0</v>
      </c>
    </row>
    <row r="38" spans="1:31" ht="12.75">
      <c r="A38" s="23">
        <v>118</v>
      </c>
      <c r="B38" s="23">
        <v>1000</v>
      </c>
      <c r="C38" s="30" t="s">
        <v>139</v>
      </c>
      <c r="D38" s="31" t="s">
        <v>67</v>
      </c>
      <c r="E38" s="32" t="s">
        <v>68</v>
      </c>
      <c r="F38" s="32" t="s">
        <v>69</v>
      </c>
      <c r="G38" s="32" t="s">
        <v>140</v>
      </c>
      <c r="H38" s="33" t="s">
        <v>71</v>
      </c>
      <c r="I38" s="31" t="s">
        <v>72</v>
      </c>
      <c r="J38" s="34" t="s">
        <v>107</v>
      </c>
      <c r="K38" s="35">
        <v>0.5</v>
      </c>
      <c r="L38" s="36">
        <v>27809.525</v>
      </c>
      <c r="M38" s="36">
        <v>9822.00967</v>
      </c>
      <c r="P38" s="23" t="s">
        <v>141</v>
      </c>
      <c r="Q38" s="23" t="s">
        <v>142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143</v>
      </c>
      <c r="W38" s="78">
        <v>37.7847</v>
      </c>
      <c r="Z38" s="23">
        <v>0.5</v>
      </c>
      <c r="AA38" s="99">
        <v>0.5</v>
      </c>
      <c r="AB38" s="78">
        <v>737</v>
      </c>
      <c r="AC38" s="78">
        <v>3415.0096700000004</v>
      </c>
      <c r="AD38" s="78">
        <v>5670</v>
      </c>
      <c r="AE38" s="78">
        <v>0</v>
      </c>
    </row>
    <row r="39" spans="1:31" ht="12.75">
      <c r="A39" s="23">
        <v>118</v>
      </c>
      <c r="B39" s="23">
        <v>1000</v>
      </c>
      <c r="C39" s="30" t="s">
        <v>144</v>
      </c>
      <c r="D39" s="31" t="s">
        <v>67</v>
      </c>
      <c r="E39" s="32" t="s">
        <v>68</v>
      </c>
      <c r="F39" s="32" t="s">
        <v>69</v>
      </c>
      <c r="G39" s="32" t="s">
        <v>140</v>
      </c>
      <c r="H39" s="33" t="s">
        <v>71</v>
      </c>
      <c r="I39" s="31" t="s">
        <v>72</v>
      </c>
      <c r="J39" s="34" t="s">
        <v>107</v>
      </c>
      <c r="K39" s="35">
        <v>0.5</v>
      </c>
      <c r="L39" s="36">
        <v>33556.26</v>
      </c>
      <c r="M39" s="36">
        <v>10679.708728000001</v>
      </c>
      <c r="P39" s="23" t="s">
        <v>145</v>
      </c>
      <c r="Q39" s="23" t="s">
        <v>146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133</v>
      </c>
      <c r="W39" s="78">
        <v>45.59270000000001</v>
      </c>
      <c r="Z39" s="23">
        <v>0.5</v>
      </c>
      <c r="AA39" s="99">
        <v>0.5</v>
      </c>
      <c r="AB39" s="78">
        <v>889</v>
      </c>
      <c r="AC39" s="78">
        <v>4120.7087280000005</v>
      </c>
      <c r="AD39" s="78">
        <v>5670</v>
      </c>
      <c r="AE39" s="78">
        <v>0</v>
      </c>
    </row>
    <row r="40" spans="1:31" ht="12.75">
      <c r="A40" s="23">
        <v>118</v>
      </c>
      <c r="B40" s="23">
        <v>1000</v>
      </c>
      <c r="C40" s="30" t="s">
        <v>147</v>
      </c>
      <c r="D40" s="31" t="s">
        <v>67</v>
      </c>
      <c r="E40" s="32" t="s">
        <v>68</v>
      </c>
      <c r="F40" s="32" t="s">
        <v>69</v>
      </c>
      <c r="G40" s="32" t="s">
        <v>140</v>
      </c>
      <c r="H40" s="33" t="s">
        <v>71</v>
      </c>
      <c r="I40" s="31" t="s">
        <v>72</v>
      </c>
      <c r="J40" s="34" t="s">
        <v>107</v>
      </c>
      <c r="K40" s="35">
        <v>0.5</v>
      </c>
      <c r="L40" s="36">
        <v>35316.725</v>
      </c>
      <c r="M40" s="36">
        <v>10942.89383</v>
      </c>
      <c r="P40" s="23" t="s">
        <v>148</v>
      </c>
      <c r="Q40" s="23" t="s">
        <v>149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150</v>
      </c>
      <c r="W40" s="78">
        <v>47.9847</v>
      </c>
      <c r="Z40" s="23">
        <v>0.5</v>
      </c>
      <c r="AA40" s="99">
        <v>0.5</v>
      </c>
      <c r="AB40" s="78">
        <v>936</v>
      </c>
      <c r="AC40" s="78">
        <v>4336.89383</v>
      </c>
      <c r="AD40" s="78">
        <v>5670</v>
      </c>
      <c r="AE40" s="78">
        <v>0</v>
      </c>
    </row>
    <row r="41" spans="1:31" ht="12.75">
      <c r="A41" s="23">
        <v>118</v>
      </c>
      <c r="B41" s="23">
        <v>1000</v>
      </c>
      <c r="C41" s="30" t="s">
        <v>151</v>
      </c>
      <c r="D41" s="31" t="s">
        <v>67</v>
      </c>
      <c r="E41" s="32" t="s">
        <v>68</v>
      </c>
      <c r="F41" s="32" t="s">
        <v>69</v>
      </c>
      <c r="G41" s="32" t="s">
        <v>140</v>
      </c>
      <c r="H41" s="33" t="s">
        <v>71</v>
      </c>
      <c r="I41" s="31" t="s">
        <v>72</v>
      </c>
      <c r="J41" s="34" t="s">
        <v>107</v>
      </c>
      <c r="K41" s="35">
        <v>0.5</v>
      </c>
      <c r="L41" s="36">
        <v>36699.69</v>
      </c>
      <c r="M41" s="36">
        <v>10745.721932</v>
      </c>
      <c r="P41" s="23" t="s">
        <v>152</v>
      </c>
      <c r="Q41" s="23" t="s">
        <v>153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105</v>
      </c>
      <c r="W41" s="78">
        <v>49.8637</v>
      </c>
      <c r="Z41" s="23">
        <v>0.5</v>
      </c>
      <c r="AA41" s="99">
        <v>0.5</v>
      </c>
      <c r="AB41" s="78">
        <v>569</v>
      </c>
      <c r="AC41" s="78">
        <v>4506.721932</v>
      </c>
      <c r="AD41" s="78">
        <v>5670</v>
      </c>
      <c r="AE41" s="78">
        <v>0</v>
      </c>
    </row>
    <row r="42" ht="12.75">
      <c r="A42" s="105" t="s">
        <v>155</v>
      </c>
    </row>
    <row r="43" spans="1:31" ht="12.75">
      <c r="A43" s="23">
        <v>130</v>
      </c>
      <c r="B43" s="23">
        <v>2400</v>
      </c>
      <c r="C43" s="30" t="s">
        <v>156</v>
      </c>
      <c r="D43" s="31" t="s">
        <v>67</v>
      </c>
      <c r="E43" s="32" t="s">
        <v>157</v>
      </c>
      <c r="F43" s="32" t="s">
        <v>69</v>
      </c>
      <c r="G43" s="32" t="s">
        <v>70</v>
      </c>
      <c r="H43" s="33" t="s">
        <v>97</v>
      </c>
      <c r="I43" s="31" t="s">
        <v>72</v>
      </c>
      <c r="J43" s="34" t="s">
        <v>158</v>
      </c>
      <c r="K43" s="35">
        <v>0</v>
      </c>
      <c r="L43" s="36">
        <v>0</v>
      </c>
      <c r="M43" s="36">
        <v>0</v>
      </c>
      <c r="P43" s="23" t="s">
        <v>159</v>
      </c>
      <c r="Q43" s="23" t="s">
        <v>160</v>
      </c>
      <c r="R43" s="23" t="s">
        <v>76</v>
      </c>
      <c r="S43" s="23" t="s">
        <v>161</v>
      </c>
      <c r="T43" s="23" t="s">
        <v>162</v>
      </c>
      <c r="U43" s="23" t="s">
        <v>163</v>
      </c>
      <c r="V43" s="23" t="s">
        <v>164</v>
      </c>
      <c r="W43" s="78">
        <v>55.9595</v>
      </c>
      <c r="Z43" s="23">
        <v>0</v>
      </c>
      <c r="AA43" s="99">
        <v>1</v>
      </c>
      <c r="AB43" s="78">
        <v>0</v>
      </c>
      <c r="AC43" s="78">
        <v>0</v>
      </c>
      <c r="AD43" s="78">
        <v>0</v>
      </c>
      <c r="AE43" s="78">
        <v>0</v>
      </c>
    </row>
    <row r="44" ht="12.75">
      <c r="A44" s="105" t="s">
        <v>166</v>
      </c>
    </row>
    <row r="45" spans="1:31" ht="12.75">
      <c r="A45" s="23">
        <v>131</v>
      </c>
      <c r="B45" s="23">
        <v>2400</v>
      </c>
      <c r="C45" s="30" t="s">
        <v>167</v>
      </c>
      <c r="D45" s="31" t="s">
        <v>67</v>
      </c>
      <c r="E45" s="32" t="s">
        <v>157</v>
      </c>
      <c r="F45" s="32" t="s">
        <v>69</v>
      </c>
      <c r="G45" s="32" t="s">
        <v>168</v>
      </c>
      <c r="H45" s="33" t="s">
        <v>71</v>
      </c>
      <c r="I45" s="31" t="s">
        <v>72</v>
      </c>
      <c r="J45" s="34" t="s">
        <v>158</v>
      </c>
      <c r="K45" s="35">
        <v>1</v>
      </c>
      <c r="L45" s="36">
        <v>72402.66</v>
      </c>
      <c r="M45" s="36">
        <v>22150.046648000003</v>
      </c>
      <c r="P45" s="23" t="s">
        <v>169</v>
      </c>
      <c r="Q45" s="23" t="s">
        <v>170</v>
      </c>
      <c r="R45" s="23" t="s">
        <v>76</v>
      </c>
      <c r="S45" s="23" t="s">
        <v>100</v>
      </c>
      <c r="T45" s="23" t="s">
        <v>171</v>
      </c>
      <c r="U45" s="23" t="s">
        <v>79</v>
      </c>
      <c r="V45" s="23" t="s">
        <v>172</v>
      </c>
      <c r="W45" s="78">
        <v>46.651199999999996</v>
      </c>
      <c r="Z45" s="23">
        <v>1</v>
      </c>
      <c r="AA45" s="99">
        <v>1</v>
      </c>
      <c r="AB45" s="78">
        <v>1919</v>
      </c>
      <c r="AC45" s="78">
        <v>8891.046648000001</v>
      </c>
      <c r="AD45" s="78">
        <v>11340</v>
      </c>
      <c r="AE45" s="78">
        <v>0</v>
      </c>
    </row>
    <row r="46" ht="12.75">
      <c r="A46" s="105" t="s">
        <v>174</v>
      </c>
    </row>
    <row r="47" spans="1:31" ht="12.75">
      <c r="A47" s="23">
        <v>142</v>
      </c>
      <c r="B47" s="23">
        <v>2400</v>
      </c>
      <c r="C47" s="30" t="s">
        <v>175</v>
      </c>
      <c r="D47" s="31" t="s">
        <v>67</v>
      </c>
      <c r="E47" s="32" t="s">
        <v>157</v>
      </c>
      <c r="F47" s="32" t="s">
        <v>176</v>
      </c>
      <c r="G47" s="32" t="s">
        <v>177</v>
      </c>
      <c r="H47" s="33" t="s">
        <v>71</v>
      </c>
      <c r="I47" s="31" t="s">
        <v>72</v>
      </c>
      <c r="J47" s="34" t="s">
        <v>158</v>
      </c>
      <c r="K47" s="35">
        <v>1</v>
      </c>
      <c r="L47" s="36">
        <v>25348.93</v>
      </c>
      <c r="M47" s="36">
        <v>10939.248604</v>
      </c>
      <c r="P47" s="23" t="s">
        <v>178</v>
      </c>
      <c r="Q47" s="23" t="s">
        <v>179</v>
      </c>
      <c r="R47" s="23" t="s">
        <v>76</v>
      </c>
      <c r="S47" s="23" t="s">
        <v>100</v>
      </c>
      <c r="T47" s="23" t="s">
        <v>180</v>
      </c>
      <c r="U47" s="23" t="s">
        <v>79</v>
      </c>
      <c r="V47" s="23" t="s">
        <v>181</v>
      </c>
      <c r="W47" s="78">
        <v>16.4177</v>
      </c>
      <c r="Z47" s="23">
        <v>1</v>
      </c>
      <c r="AA47" s="99">
        <v>1</v>
      </c>
      <c r="AB47" s="78">
        <v>672</v>
      </c>
      <c r="AC47" s="78">
        <v>3112.8486040000003</v>
      </c>
      <c r="AD47" s="78">
        <v>0</v>
      </c>
      <c r="AE47" s="78">
        <v>7154.4</v>
      </c>
    </row>
    <row r="48" spans="1:31" ht="12.75">
      <c r="A48" s="23">
        <v>142</v>
      </c>
      <c r="B48" s="23">
        <v>2400</v>
      </c>
      <c r="C48" s="30" t="s">
        <v>182</v>
      </c>
      <c r="D48" s="31" t="s">
        <v>67</v>
      </c>
      <c r="E48" s="32" t="s">
        <v>157</v>
      </c>
      <c r="F48" s="32" t="s">
        <v>176</v>
      </c>
      <c r="G48" s="32" t="s">
        <v>177</v>
      </c>
      <c r="H48" s="33" t="s">
        <v>71</v>
      </c>
      <c r="I48" s="31" t="s">
        <v>72</v>
      </c>
      <c r="J48" s="34" t="s">
        <v>158</v>
      </c>
      <c r="K48" s="35">
        <v>1</v>
      </c>
      <c r="L48" s="36">
        <v>37812.17</v>
      </c>
      <c r="M48" s="36">
        <v>12799.734476</v>
      </c>
      <c r="P48" s="23" t="s">
        <v>183</v>
      </c>
      <c r="Q48" s="23" t="s">
        <v>184</v>
      </c>
      <c r="R48" s="23" t="s">
        <v>76</v>
      </c>
      <c r="S48" s="23" t="s">
        <v>100</v>
      </c>
      <c r="T48" s="23" t="s">
        <v>185</v>
      </c>
      <c r="U48" s="23" t="s">
        <v>79</v>
      </c>
      <c r="V48" s="23" t="s">
        <v>186</v>
      </c>
      <c r="W48" s="78">
        <v>19.9431</v>
      </c>
      <c r="Z48" s="23">
        <v>1</v>
      </c>
      <c r="AA48" s="99">
        <v>1</v>
      </c>
      <c r="AB48" s="78">
        <v>1002</v>
      </c>
      <c r="AC48" s="78">
        <v>4643.334476</v>
      </c>
      <c r="AD48" s="78">
        <v>0</v>
      </c>
      <c r="AE48" s="78">
        <v>7154.4</v>
      </c>
    </row>
    <row r="49" ht="12.75">
      <c r="A49" s="105" t="s">
        <v>188</v>
      </c>
    </row>
    <row r="50" spans="1:31" ht="12.75">
      <c r="A50" s="23">
        <v>165</v>
      </c>
      <c r="B50" s="23">
        <v>2220</v>
      </c>
      <c r="C50" s="30" t="s">
        <v>189</v>
      </c>
      <c r="D50" s="31" t="s">
        <v>67</v>
      </c>
      <c r="E50" s="32" t="s">
        <v>190</v>
      </c>
      <c r="F50" s="32" t="s">
        <v>69</v>
      </c>
      <c r="G50" s="32" t="s">
        <v>70</v>
      </c>
      <c r="H50" s="33" t="s">
        <v>97</v>
      </c>
      <c r="I50" s="31" t="s">
        <v>72</v>
      </c>
      <c r="J50" s="34" t="s">
        <v>191</v>
      </c>
      <c r="K50" s="35">
        <v>1</v>
      </c>
      <c r="L50" s="36">
        <v>64589.94</v>
      </c>
      <c r="M50" s="36">
        <v>20983.644632</v>
      </c>
      <c r="P50" s="23" t="s">
        <v>192</v>
      </c>
      <c r="Q50" s="23" t="s">
        <v>193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194</v>
      </c>
      <c r="W50" s="78">
        <v>43.879</v>
      </c>
      <c r="Z50" s="23">
        <v>1</v>
      </c>
      <c r="AA50" s="99">
        <v>1</v>
      </c>
      <c r="AB50" s="78">
        <v>1712</v>
      </c>
      <c r="AC50" s="78">
        <v>7931.6446320000005</v>
      </c>
      <c r="AD50" s="78">
        <v>11340</v>
      </c>
      <c r="AE50" s="78">
        <v>0</v>
      </c>
    </row>
    <row r="51" ht="12.75">
      <c r="A51" s="105" t="s">
        <v>196</v>
      </c>
    </row>
    <row r="52" spans="1:31" ht="12.75">
      <c r="A52" s="23">
        <v>172</v>
      </c>
      <c r="B52" s="23">
        <v>1000</v>
      </c>
      <c r="C52" s="30" t="s">
        <v>197</v>
      </c>
      <c r="D52" s="31" t="s">
        <v>67</v>
      </c>
      <c r="E52" s="32" t="s">
        <v>198</v>
      </c>
      <c r="F52" s="32" t="s">
        <v>199</v>
      </c>
      <c r="G52" s="32" t="s">
        <v>200</v>
      </c>
      <c r="H52" s="33" t="s">
        <v>71</v>
      </c>
      <c r="I52" s="31" t="s">
        <v>72</v>
      </c>
      <c r="J52" s="34" t="s">
        <v>201</v>
      </c>
      <c r="K52" s="35">
        <v>0.333</v>
      </c>
      <c r="L52" s="36">
        <v>16621.052310000003</v>
      </c>
      <c r="M52" s="36">
        <v>6257.285223668001</v>
      </c>
      <c r="P52" s="23" t="s">
        <v>202</v>
      </c>
      <c r="Q52" s="23" t="s">
        <v>203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204</v>
      </c>
      <c r="W52" s="78">
        <v>33.9083</v>
      </c>
      <c r="Z52" s="23">
        <v>0.333</v>
      </c>
      <c r="AA52" s="99">
        <v>0.333</v>
      </c>
      <c r="AB52" s="78">
        <v>440</v>
      </c>
      <c r="AC52" s="78">
        <v>2041.0652236680005</v>
      </c>
      <c r="AD52" s="78">
        <v>3776.22</v>
      </c>
      <c r="AE52" s="78">
        <v>0</v>
      </c>
    </row>
    <row r="53" spans="1:31" ht="12.75">
      <c r="A53" s="23">
        <v>172</v>
      </c>
      <c r="B53" s="23">
        <v>1000</v>
      </c>
      <c r="C53" s="30" t="s">
        <v>197</v>
      </c>
      <c r="D53" s="31" t="s">
        <v>67</v>
      </c>
      <c r="E53" s="32" t="s">
        <v>198</v>
      </c>
      <c r="F53" s="32" t="s">
        <v>199</v>
      </c>
      <c r="G53" s="32" t="s">
        <v>200</v>
      </c>
      <c r="H53" s="33" t="s">
        <v>71</v>
      </c>
      <c r="I53" s="31" t="s">
        <v>72</v>
      </c>
      <c r="J53" s="34" t="s">
        <v>205</v>
      </c>
      <c r="K53" s="35">
        <v>0.333</v>
      </c>
      <c r="L53" s="36">
        <v>16621.052310000003</v>
      </c>
      <c r="M53" s="36">
        <v>6257.285223668001</v>
      </c>
      <c r="P53" s="23" t="s">
        <v>202</v>
      </c>
      <c r="Q53" s="23" t="s">
        <v>203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204</v>
      </c>
      <c r="W53" s="78">
        <v>33.9083</v>
      </c>
      <c r="Z53" s="23">
        <v>0.333</v>
      </c>
      <c r="AA53" s="99">
        <v>0.333</v>
      </c>
      <c r="AB53" s="78">
        <v>440</v>
      </c>
      <c r="AC53" s="78">
        <v>2041.0652236680005</v>
      </c>
      <c r="AD53" s="78">
        <v>3776.22</v>
      </c>
      <c r="AE53" s="78">
        <v>0</v>
      </c>
    </row>
    <row r="54" spans="1:31" ht="12.75">
      <c r="A54" s="23">
        <v>172</v>
      </c>
      <c r="B54" s="23">
        <v>1000</v>
      </c>
      <c r="C54" s="30" t="s">
        <v>197</v>
      </c>
      <c r="D54" s="31" t="s">
        <v>67</v>
      </c>
      <c r="E54" s="32" t="s">
        <v>198</v>
      </c>
      <c r="F54" s="32" t="s">
        <v>199</v>
      </c>
      <c r="G54" s="32" t="s">
        <v>200</v>
      </c>
      <c r="H54" s="33" t="s">
        <v>71</v>
      </c>
      <c r="I54" s="31" t="s">
        <v>72</v>
      </c>
      <c r="J54" s="34" t="s">
        <v>107</v>
      </c>
      <c r="K54" s="35">
        <v>0.33399999999999996</v>
      </c>
      <c r="L54" s="36">
        <v>16670.965379999998</v>
      </c>
      <c r="M54" s="36">
        <v>6276.754548663999</v>
      </c>
      <c r="P54" s="23" t="s">
        <v>202</v>
      </c>
      <c r="Q54" s="23" t="s">
        <v>203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204</v>
      </c>
      <c r="W54" s="78">
        <v>33.9083</v>
      </c>
      <c r="Z54" s="23">
        <v>0.33399999999999996</v>
      </c>
      <c r="AA54" s="99">
        <v>0.33399999999999996</v>
      </c>
      <c r="AB54" s="78">
        <v>442</v>
      </c>
      <c r="AC54" s="78">
        <v>2047.1945486639997</v>
      </c>
      <c r="AD54" s="78">
        <v>3787.56</v>
      </c>
      <c r="AE54" s="78">
        <v>0</v>
      </c>
    </row>
    <row r="55" ht="12.75">
      <c r="A55" s="105" t="s">
        <v>207</v>
      </c>
    </row>
    <row r="56" spans="1:31" ht="12.75">
      <c r="A56" s="23">
        <v>186</v>
      </c>
      <c r="B56" s="23">
        <v>2600</v>
      </c>
      <c r="C56" s="30" t="s">
        <v>208</v>
      </c>
      <c r="D56" s="31" t="s">
        <v>67</v>
      </c>
      <c r="E56" s="32" t="s">
        <v>209</v>
      </c>
      <c r="F56" s="32" t="s">
        <v>100</v>
      </c>
      <c r="G56" s="32" t="s">
        <v>210</v>
      </c>
      <c r="H56" s="33" t="s">
        <v>71</v>
      </c>
      <c r="I56" s="31" t="s">
        <v>72</v>
      </c>
      <c r="J56" s="34" t="s">
        <v>158</v>
      </c>
      <c r="K56" s="35">
        <v>1</v>
      </c>
      <c r="L56" s="36">
        <v>23419.37</v>
      </c>
      <c r="M56" s="36">
        <v>621</v>
      </c>
      <c r="P56" s="23" t="s">
        <v>211</v>
      </c>
      <c r="Q56" s="23" t="s">
        <v>212</v>
      </c>
      <c r="R56" s="23" t="s">
        <v>76</v>
      </c>
      <c r="S56" s="23" t="s">
        <v>77</v>
      </c>
      <c r="T56" s="23" t="s">
        <v>213</v>
      </c>
      <c r="U56" s="23" t="s">
        <v>79</v>
      </c>
      <c r="V56" s="23" t="s">
        <v>214</v>
      </c>
      <c r="W56" s="78">
        <v>12.352</v>
      </c>
      <c r="Z56" s="23">
        <v>1</v>
      </c>
      <c r="AA56" s="99">
        <v>1</v>
      </c>
      <c r="AB56" s="78">
        <v>621</v>
      </c>
      <c r="AC56" s="78">
        <v>0</v>
      </c>
      <c r="AD56" s="78">
        <v>0</v>
      </c>
      <c r="AE56" s="78">
        <v>0</v>
      </c>
    </row>
    <row r="57" spans="1:31" ht="12.75">
      <c r="A57" s="23">
        <v>186</v>
      </c>
      <c r="B57" s="23">
        <v>2600</v>
      </c>
      <c r="C57" s="30" t="s">
        <v>208</v>
      </c>
      <c r="D57" s="31" t="s">
        <v>67</v>
      </c>
      <c r="E57" s="32" t="s">
        <v>209</v>
      </c>
      <c r="F57" s="32" t="s">
        <v>100</v>
      </c>
      <c r="G57" s="32" t="s">
        <v>210</v>
      </c>
      <c r="H57" s="33" t="s">
        <v>71</v>
      </c>
      <c r="I57" s="31" t="s">
        <v>72</v>
      </c>
      <c r="J57" s="34" t="s">
        <v>158</v>
      </c>
      <c r="K57" s="35">
        <v>1</v>
      </c>
      <c r="L57" s="36">
        <v>26401.15</v>
      </c>
      <c r="M57" s="36">
        <v>9174.4</v>
      </c>
      <c r="P57" s="23" t="s">
        <v>211</v>
      </c>
      <c r="Q57" s="23" t="s">
        <v>212</v>
      </c>
      <c r="R57" s="23" t="s">
        <v>76</v>
      </c>
      <c r="S57" s="23" t="s">
        <v>77</v>
      </c>
      <c r="T57" s="23" t="s">
        <v>213</v>
      </c>
      <c r="U57" s="23" t="s">
        <v>79</v>
      </c>
      <c r="V57" s="23" t="s">
        <v>215</v>
      </c>
      <c r="W57" s="78">
        <v>13.9247</v>
      </c>
      <c r="Z57" s="23">
        <v>1</v>
      </c>
      <c r="AA57" s="99">
        <v>1</v>
      </c>
      <c r="AB57" s="78">
        <v>2020</v>
      </c>
      <c r="AC57" s="78">
        <v>0</v>
      </c>
      <c r="AD57" s="78">
        <v>0</v>
      </c>
      <c r="AE57" s="78">
        <v>7154.4</v>
      </c>
    </row>
    <row r="58" spans="1:31" ht="12.75">
      <c r="A58" s="23">
        <v>186</v>
      </c>
      <c r="B58" s="23">
        <v>2600</v>
      </c>
      <c r="C58" s="30" t="s">
        <v>208</v>
      </c>
      <c r="D58" s="31" t="s">
        <v>67</v>
      </c>
      <c r="E58" s="32" t="s">
        <v>209</v>
      </c>
      <c r="F58" s="32" t="s">
        <v>100</v>
      </c>
      <c r="G58" s="32" t="s">
        <v>210</v>
      </c>
      <c r="H58" s="33" t="s">
        <v>71</v>
      </c>
      <c r="I58" s="31" t="s">
        <v>72</v>
      </c>
      <c r="J58" s="34" t="s">
        <v>158</v>
      </c>
      <c r="K58" s="35">
        <v>1</v>
      </c>
      <c r="L58" s="36">
        <v>29879.9</v>
      </c>
      <c r="M58" s="36">
        <v>9440.4</v>
      </c>
      <c r="P58" s="23" t="s">
        <v>211</v>
      </c>
      <c r="Q58" s="23" t="s">
        <v>212</v>
      </c>
      <c r="R58" s="23" t="s">
        <v>76</v>
      </c>
      <c r="S58" s="23" t="s">
        <v>77</v>
      </c>
      <c r="T58" s="23" t="s">
        <v>213</v>
      </c>
      <c r="U58" s="23" t="s">
        <v>79</v>
      </c>
      <c r="V58" s="23" t="s">
        <v>216</v>
      </c>
      <c r="W58" s="78">
        <v>15.759400000000001</v>
      </c>
      <c r="Z58" s="23">
        <v>1</v>
      </c>
      <c r="AA58" s="99">
        <v>1</v>
      </c>
      <c r="AB58" s="78">
        <v>2286</v>
      </c>
      <c r="AC58" s="78">
        <v>0</v>
      </c>
      <c r="AD58" s="78">
        <v>0</v>
      </c>
      <c r="AE58" s="78">
        <v>7154.4</v>
      </c>
    </row>
    <row r="59" spans="1:31" ht="12.75">
      <c r="A59" s="23">
        <v>186</v>
      </c>
      <c r="B59" s="23">
        <v>2600</v>
      </c>
      <c r="C59" s="30" t="s">
        <v>217</v>
      </c>
      <c r="D59" s="31" t="s">
        <v>67</v>
      </c>
      <c r="E59" s="32" t="s">
        <v>209</v>
      </c>
      <c r="F59" s="32" t="s">
        <v>100</v>
      </c>
      <c r="G59" s="32" t="s">
        <v>210</v>
      </c>
      <c r="H59" s="33" t="s">
        <v>97</v>
      </c>
      <c r="I59" s="31" t="s">
        <v>72</v>
      </c>
      <c r="J59" s="34" t="s">
        <v>158</v>
      </c>
      <c r="K59" s="35">
        <v>1</v>
      </c>
      <c r="L59" s="36">
        <v>35217.49</v>
      </c>
      <c r="M59" s="36">
        <v>5257.707772</v>
      </c>
      <c r="P59" s="23" t="s">
        <v>218</v>
      </c>
      <c r="Q59" s="23" t="s">
        <v>219</v>
      </c>
      <c r="R59" s="23" t="s">
        <v>76</v>
      </c>
      <c r="S59" s="23" t="s">
        <v>77</v>
      </c>
      <c r="T59" s="23" t="s">
        <v>185</v>
      </c>
      <c r="U59" s="23" t="s">
        <v>79</v>
      </c>
      <c r="V59" s="23" t="s">
        <v>220</v>
      </c>
      <c r="W59" s="78">
        <v>18.5746</v>
      </c>
      <c r="Z59" s="23">
        <v>1</v>
      </c>
      <c r="AA59" s="99">
        <v>1</v>
      </c>
      <c r="AB59" s="78">
        <v>933</v>
      </c>
      <c r="AC59" s="78">
        <v>4324.707772</v>
      </c>
      <c r="AD59" s="78">
        <v>0</v>
      </c>
      <c r="AE59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2013-06-03T15:17:49Z</dcterms:modified>
  <cp:category/>
  <cp:version/>
  <cp:contentType/>
  <cp:contentStatus/>
</cp:coreProperties>
</file>