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<sst xmlns="http://schemas.openxmlformats.org/spreadsheetml/2006/main" count="1174" uniqueCount="261">
  <si>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</si>
  <si>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</si>
  <si>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</si>
  <si>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</si>
  <si>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</si>
  <si>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</si>
  <si>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</si>
  <si>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</si>
  <si>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</si>
  <si>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</si>
  <si>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</si>
  <si>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</si>
  <si>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</si>
  <si>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</si>
  <si>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</si>
  <si>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</si>
  <si>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</si>
  <si>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</si>
  <si>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</si>
  <si>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</si>
  <si>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</si>
  <si>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</si>
  <si>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</si>
  <si>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</si>
  <si>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</si>
  <si>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</si>
  <si>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</si>
  <si>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</si>
  <si>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</si>
  <si>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</si>
  <si>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</si>
  <si>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</si>
  <si>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</si>
  <si>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</si>
  <si>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</si>
  <si>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</si>
  <si>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</si>
  <si>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</si>
  <si>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</si>
  <si>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</si>
  <si>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</si>
  <si>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</si>
  <si>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</si>
  <si>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</si>
  <si>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</si>
  <si>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</si>
  <si>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</si>
  <si>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</si>
  <si>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</si>
  <si>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</si>
  <si>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</si>
  <si>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</si>
  <si>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</si>
  <si>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</si>
  <si>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</si>
  <si>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</si>
  <si>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</si>
  <si>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</si>
  <si>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</si>
  <si>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</si>
  <si>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FLAT SHOALS ELEM</t>
  </si>
  <si>
    <t>PROJECT 000101 LOC 195</t>
  </si>
  <si>
    <t>Schools</t>
  </si>
  <si>
    <t>X</t>
  </si>
  <si>
    <t>TEACHERS</t>
  </si>
  <si>
    <t>TEACHERS (110)</t>
  </si>
  <si>
    <t>Teacher, Reading Specialist</t>
  </si>
  <si>
    <t>101</t>
  </si>
  <si>
    <t>38</t>
  </si>
  <si>
    <t>05</t>
  </si>
  <si>
    <t>00</t>
  </si>
  <si>
    <t>000101</t>
  </si>
  <si>
    <t>195</t>
  </si>
  <si>
    <t>0000</t>
  </si>
  <si>
    <t>334900</t>
  </si>
  <si>
    <t>1953F0500</t>
  </si>
  <si>
    <t>B</t>
  </si>
  <si>
    <t>02</t>
  </si>
  <si>
    <t>M08</t>
  </si>
  <si>
    <t>NORM</t>
  </si>
  <si>
    <t>E0523</t>
  </si>
  <si>
    <t>Teacher, Kindergarten</t>
  </si>
  <si>
    <t>1011</t>
  </si>
  <si>
    <t>333300</t>
  </si>
  <si>
    <t>1953E0100</t>
  </si>
  <si>
    <t>01</t>
  </si>
  <si>
    <t>E0401</t>
  </si>
  <si>
    <t>E0421</t>
  </si>
  <si>
    <t>E0501</t>
  </si>
  <si>
    <t>E0506</t>
  </si>
  <si>
    <t>E0520</t>
  </si>
  <si>
    <t>Teacher, Grade 1</t>
  </si>
  <si>
    <t>1021</t>
  </si>
  <si>
    <t>332200</t>
  </si>
  <si>
    <t>1953E1100</t>
  </si>
  <si>
    <t>E0000</t>
  </si>
  <si>
    <t>Teacher, Grade 3</t>
  </si>
  <si>
    <t>332400</t>
  </si>
  <si>
    <t>1953E3100</t>
  </si>
  <si>
    <t>E0407</t>
  </si>
  <si>
    <t>Teacher, Grade 2</t>
  </si>
  <si>
    <t>332300</t>
  </si>
  <si>
    <t>1953E2100</t>
  </si>
  <si>
    <t>E0408</t>
  </si>
  <si>
    <t>E0508</t>
  </si>
  <si>
    <t>E0509</t>
  </si>
  <si>
    <t>E0518</t>
  </si>
  <si>
    <t>E0607</t>
  </si>
  <si>
    <t>E0612</t>
  </si>
  <si>
    <t>Teacher, Grade 4</t>
  </si>
  <si>
    <t>1051</t>
  </si>
  <si>
    <t>332600</t>
  </si>
  <si>
    <t>1953E4100</t>
  </si>
  <si>
    <t>Teacher, Grade 5</t>
  </si>
  <si>
    <t>332700</t>
  </si>
  <si>
    <t>1953E5100</t>
  </si>
  <si>
    <t>03</t>
  </si>
  <si>
    <t>E0507</t>
  </si>
  <si>
    <t>E0623</t>
  </si>
  <si>
    <t>Teacher, EIP Reading-Primary</t>
  </si>
  <si>
    <t>1061</t>
  </si>
  <si>
    <t>335200</t>
  </si>
  <si>
    <t>1953F0300</t>
  </si>
  <si>
    <t>1071</t>
  </si>
  <si>
    <t>1091</t>
  </si>
  <si>
    <t>Teacher, Gifted</t>
  </si>
  <si>
    <t>2111</t>
  </si>
  <si>
    <t>332100</t>
  </si>
  <si>
    <t>1953H0100</t>
  </si>
  <si>
    <t>Teacher, ESOL</t>
  </si>
  <si>
    <t>140101</t>
  </si>
  <si>
    <t>1351</t>
  </si>
  <si>
    <t>330900</t>
  </si>
  <si>
    <t>1953G0100</t>
  </si>
  <si>
    <t>E0413</t>
  </si>
  <si>
    <t>Teacher, Interrelated</t>
  </si>
  <si>
    <t>06</t>
  </si>
  <si>
    <t>2021</t>
  </si>
  <si>
    <t>632500</t>
  </si>
  <si>
    <t>1953N0300</t>
  </si>
  <si>
    <t>E0510</t>
  </si>
  <si>
    <t>E0521</t>
  </si>
  <si>
    <t>Teacher, PreK Special Ed.</t>
  </si>
  <si>
    <t>2041</t>
  </si>
  <si>
    <t>631900</t>
  </si>
  <si>
    <t>1953P0910</t>
  </si>
  <si>
    <t>ART,MUSIC,PE PERSONNEL</t>
  </si>
  <si>
    <t>ART,MUSIC,PE PERSONNEL (118)</t>
  </si>
  <si>
    <t>Teacher, Music-Strings</t>
  </si>
  <si>
    <t>88</t>
  </si>
  <si>
    <t>334200</t>
  </si>
  <si>
    <t>1953D0400</t>
  </si>
  <si>
    <t>Teacher, Health and Phys. Ed.</t>
  </si>
  <si>
    <t>333000</t>
  </si>
  <si>
    <t>1953D0500</t>
  </si>
  <si>
    <t>E0503</t>
  </si>
  <si>
    <t>Teacher, Art</t>
  </si>
  <si>
    <t>330300</t>
  </si>
  <si>
    <t>1953D0100</t>
  </si>
  <si>
    <t>E0514</t>
  </si>
  <si>
    <t>Teacher, Music-General</t>
  </si>
  <si>
    <t>334000</t>
  </si>
  <si>
    <t>1953D0200</t>
  </si>
  <si>
    <t>E0516</t>
  </si>
  <si>
    <t>PRINCIPAL</t>
  </si>
  <si>
    <t>PRINCIPAL (130)</t>
  </si>
  <si>
    <t>Principal, Elem School</t>
  </si>
  <si>
    <t>52</t>
  </si>
  <si>
    <t>300100</t>
  </si>
  <si>
    <t>1950A0100</t>
  </si>
  <si>
    <t>M21</t>
  </si>
  <si>
    <t>PR118</t>
  </si>
  <si>
    <t>ASSISTANT PRINCIPAL</t>
  </si>
  <si>
    <t>ASSISTANT PRINCIPAL (131)</t>
  </si>
  <si>
    <t>Assistant Principal   (ES)</t>
  </si>
  <si>
    <t>80</t>
  </si>
  <si>
    <t>300400</t>
  </si>
  <si>
    <t>1950A0200</t>
  </si>
  <si>
    <t>M17</t>
  </si>
  <si>
    <t>AP107</t>
  </si>
  <si>
    <t>AIDES AND PARAPROFESSIONALS</t>
  </si>
  <si>
    <t>AIDES AND PARAPROFESSIONALS (140)</t>
  </si>
  <si>
    <t>Paraprofessional-Interrelated</t>
  </si>
  <si>
    <t>09</t>
  </si>
  <si>
    <t>680100</t>
  </si>
  <si>
    <t>1958P0100</t>
  </si>
  <si>
    <t>T05</t>
  </si>
  <si>
    <t>PA206</t>
  </si>
  <si>
    <t>Para, Spec Ed</t>
  </si>
  <si>
    <t>680058</t>
  </si>
  <si>
    <t>1958P0550</t>
  </si>
  <si>
    <t>PA216</t>
  </si>
  <si>
    <t>PA219</t>
  </si>
  <si>
    <t>PA220</t>
  </si>
  <si>
    <t>CLERICAL PERSONNEL</t>
  </si>
  <si>
    <t>CLERICAL PERSONNEL (142)</t>
  </si>
  <si>
    <t>Secretary, ES</t>
  </si>
  <si>
    <t>10</t>
  </si>
  <si>
    <t>82</t>
  </si>
  <si>
    <t>370600</t>
  </si>
  <si>
    <t>1397T0300</t>
  </si>
  <si>
    <t>T15</t>
  </si>
  <si>
    <t>SEC03</t>
  </si>
  <si>
    <t>Secretary 12 Month   ES</t>
  </si>
  <si>
    <t>371400</t>
  </si>
  <si>
    <t>1397T0700</t>
  </si>
  <si>
    <t>T21</t>
  </si>
  <si>
    <t>SEC06</t>
  </si>
  <si>
    <t>1957T0300</t>
  </si>
  <si>
    <t>SEC10</t>
  </si>
  <si>
    <t>1957T0700</t>
  </si>
  <si>
    <t>SEC19</t>
  </si>
  <si>
    <t>LIBRARIAN/MEDIA SPECIALIST</t>
  </si>
  <si>
    <t>LIBRARIAN/MEDIA SPECIALIST (165)</t>
  </si>
  <si>
    <t>Media Specialist (ES)</t>
  </si>
  <si>
    <t>46</t>
  </si>
  <si>
    <t>1310</t>
  </si>
  <si>
    <t>310500</t>
  </si>
  <si>
    <t>1951B0100</t>
  </si>
  <si>
    <t>ELEMENTARY COUNSELOR</t>
  </si>
  <si>
    <t>ELEMENTARY COUNSELOR (172)</t>
  </si>
  <si>
    <t>Counselor I</t>
  </si>
  <si>
    <t>42</t>
  </si>
  <si>
    <t>89</t>
  </si>
  <si>
    <t>320600</t>
  </si>
  <si>
    <t>1952C0100</t>
  </si>
  <si>
    <t>H1602</t>
  </si>
  <si>
    <t>CUSTODIAL PERSONNEL</t>
  </si>
  <si>
    <t>CUSTODIAL PERSONNEL (186)</t>
  </si>
  <si>
    <t>Custodian II 12 Month (Elem)</t>
  </si>
  <si>
    <t>57</t>
  </si>
  <si>
    <t>86</t>
  </si>
  <si>
    <t>360200</t>
  </si>
  <si>
    <t>1956S0300</t>
  </si>
  <si>
    <t>S21</t>
  </si>
  <si>
    <t>CL114</t>
  </si>
  <si>
    <t>CL116</t>
  </si>
  <si>
    <t>Custodian, Head</t>
  </si>
  <si>
    <t>360500</t>
  </si>
  <si>
    <t>1956S0100</t>
  </si>
  <si>
    <t>CL210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</si>
  <si>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</si>
  <si>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</si>
  <si>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</si>
  <si>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</si>
  <si>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</si>
  <si>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</si>
  <si>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</si>
  <si>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SUPPLIES</t>
  </si>
  <si>
    <t>SUPPLIES (610)</t>
  </si>
  <si>
    <t>53</t>
  </si>
  <si>
    <t>SUPPLIES-TEACHING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</si>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</sst>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1195860.85</v>
      </c>
      <c r="E8" s="67">
        <v>1570091.24</v>
      </c>
      <c r="F8" s="67">
        <v>1520952</v>
      </c>
      <c r="G8" s="67">
        <f>SUMIF(DISCRETIONARY!B11:B65536,"="&amp;SUMMARY!B8,DISCRETIONARY!$P$11:$P$65536)+SUMIF(PERSONNEL!$A$10:$A$65536,"="&amp;SUMMARY!B8,PERSONNEL!$L$10:$L$65536)</f>
        <v>1526838.1615000009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146</v>
      </c>
      <c r="D9" s="67">
        <v>135394.62</v>
      </c>
      <c r="E9" s="67">
        <v>212343.96</v>
      </c>
      <c r="F9" s="67">
        <v>238099</v>
      </c>
      <c r="G9" s="67">
        <f>SUMIF(DISCRETIONARY!B11:B65536,"="&amp;SUMMARY!B9,DISCRETIONARY!$P$11:$P$65536)+SUMIF(PERSONNEL!$A$10:$A$65536,"="&amp;SUMMARY!B9,PERSONNEL!$L$10:$L$65536)</f>
        <v>180668.10500000004</v>
      </c>
      <c r="J9" s="103" t="s">
        <v>58</v>
      </c>
      <c r="K9" s="67">
        <v>2342277.0844019568</v>
      </c>
      <c r="L9" s="67">
        <v>2364053.5365</v>
      </c>
      <c r="M9" s="67">
        <f>L9-K9</f>
        <v>21776.45209804317</v>
      </c>
      <c r="N9" s="104">
        <f>M9/K9</f>
        <v>0.009297128953299415</v>
      </c>
    </row>
    <row r="10" spans="1:14" ht="12.75">
      <c r="A10" s="65" t="s">
        <v>63</v>
      </c>
      <c r="B10" s="66">
        <v>130</v>
      </c>
      <c r="C10" s="65" t="s">
        <v>164</v>
      </c>
      <c r="D10" s="67">
        <v>110644.9</v>
      </c>
      <c r="E10" s="67">
        <v>119960.12</v>
      </c>
      <c r="F10" s="67">
        <v>90290.51524932106</v>
      </c>
      <c r="G10" s="67">
        <f>SUMIF(DISCRETIONARY!B11:B65536,"="&amp;SUMMARY!B10,DISCRETIONARY!$P$11:$P$65536)+SUMIF(PERSONNEL!$A$10:$A$65536,"="&amp;SUMMARY!B10,PERSONNEL!$L$10:$L$65536)</f>
        <v>106099.3</v>
      </c>
      <c r="J10" s="103" t="s">
        <v>25</v>
      </c>
      <c r="K10" s="67">
        <v>720278.9666275918</v>
      </c>
      <c r="L10" s="67">
        <v>809743.9132101999</v>
      </c>
      <c r="M10" s="67">
        <f>L10-K10</f>
        <v>89464.94658260816</v>
      </c>
      <c r="N10" s="104">
        <f>M10/K10</f>
        <v>0.12420874512203342</v>
      </c>
    </row>
    <row r="11" spans="1:14" ht="12.75">
      <c r="A11" s="65" t="s">
        <v>63</v>
      </c>
      <c r="B11" s="66">
        <v>131</v>
      </c>
      <c r="C11" s="65" t="s">
        <v>172</v>
      </c>
      <c r="D11" s="67">
        <v>77562.13</v>
      </c>
      <c r="E11" s="67">
        <v>74930.77</v>
      </c>
      <c r="F11" s="67">
        <v>75095</v>
      </c>
      <c r="G11" s="67">
        <f>SUMIF(DISCRETIONARY!B11:B65536,"="&amp;SUMMARY!B11,DISCRETIONARY!$P$11:$P$65536)+SUMIF(PERSONNEL!$A$10:$A$65536,"="&amp;SUMMARY!B11,PERSONNEL!$L$10:$L$65536)</f>
        <v>60261.68</v>
      </c>
      <c r="J11" s="103" t="s">
        <v>59</v>
      </c>
      <c r="K11" s="67">
        <v>30290</v>
      </c>
      <c r="L11" s="67">
        <v>31235</v>
      </c>
      <c r="M11" s="67">
        <f>L11-K11</f>
        <v>945</v>
      </c>
      <c r="N11" s="104">
        <f>M11/K11</f>
        <v>0.031198415318586994</v>
      </c>
    </row>
    <row r="12" spans="1:7" ht="12.75">
      <c r="A12" s="65" t="s">
        <v>63</v>
      </c>
      <c r="B12" s="66">
        <v>140</v>
      </c>
      <c r="C12" s="65" t="s">
        <v>180</v>
      </c>
      <c r="D12" s="67">
        <v>69606.07</v>
      </c>
      <c r="E12" s="67">
        <v>122887.97</v>
      </c>
      <c r="F12" s="67">
        <v>106960</v>
      </c>
      <c r="G12" s="67">
        <f>SUMIF(DISCRETIONARY!B11:B65536,"="&amp;SUMMARY!B12,DISCRETIONARY!$P$11:$P$65536)+SUMIF(PERSONNEL!$A$10:$A$65536,"="&amp;SUMMARY!B12,PERSONNEL!$L$10:$L$65536)</f>
        <v>153950.43</v>
      </c>
    </row>
    <row r="13" spans="1:7" ht="12.75">
      <c r="A13" s="65" t="s">
        <v>63</v>
      </c>
      <c r="B13" s="66">
        <v>142</v>
      </c>
      <c r="C13" s="65" t="s">
        <v>194</v>
      </c>
      <c r="D13" s="67">
        <v>130213.66</v>
      </c>
      <c r="E13" s="67">
        <v>129004.55</v>
      </c>
      <c r="F13" s="67">
        <v>127790</v>
      </c>
      <c r="G13" s="67">
        <f>SUMIF(DISCRETIONARY!B11:B65536,"="&amp;SUMMARY!B13,DISCRETIONARY!$P$11:$P$65536)+SUMIF(PERSONNEL!$A$10:$A$65536,"="&amp;SUMMARY!B13,PERSONNEL!$L$10:$L$65536)</f>
        <v>127963.03</v>
      </c>
    </row>
    <row r="14" spans="1:7" ht="12.75">
      <c r="A14" s="65" t="s">
        <v>63</v>
      </c>
      <c r="B14" s="66">
        <v>165</v>
      </c>
      <c r="C14" s="65" t="s">
        <v>212</v>
      </c>
      <c r="D14" s="67">
        <v>67685.72</v>
      </c>
      <c r="E14" s="67">
        <v>67806.2</v>
      </c>
      <c r="F14" s="67">
        <v>56197.88663596372</v>
      </c>
      <c r="G14" s="67">
        <f>SUMIF(DISCRETIONARY!B11:B65536,"="&amp;SUMMARY!B14,DISCRETIONARY!$P$11:$P$65536)+SUMIF(PERSONNEL!$A$10:$A$65536,"="&amp;SUMMARY!B14,PERSONNEL!$L$10:$L$65536)</f>
        <v>67112.52</v>
      </c>
    </row>
    <row r="15" spans="1:7" ht="12.75">
      <c r="A15" s="65" t="s">
        <v>63</v>
      </c>
      <c r="B15" s="66">
        <v>172</v>
      </c>
      <c r="C15" s="65" t="s">
        <v>219</v>
      </c>
      <c r="D15" s="67">
        <v>47674.11</v>
      </c>
      <c r="E15" s="67">
        <v>50456.04</v>
      </c>
      <c r="F15" s="67">
        <v>34429.68251667176</v>
      </c>
      <c r="G15" s="67">
        <f>SUMIF(DISCRETIONARY!B11:B65536,"="&amp;SUMMARY!B15,DISCRETIONARY!$P$11:$P$65536)+SUMIF(PERSONNEL!$A$10:$A$65536,"="&amp;SUMMARY!B15,PERSONNEL!$L$10:$L$65536)</f>
        <v>49913.07000000001</v>
      </c>
    </row>
    <row r="16" spans="1:7" ht="12.75">
      <c r="A16" s="65" t="s">
        <v>63</v>
      </c>
      <c r="B16" s="66">
        <v>186</v>
      </c>
      <c r="C16" s="65" t="s">
        <v>227</v>
      </c>
      <c r="D16" s="67">
        <v>94401.23</v>
      </c>
      <c r="E16" s="67">
        <v>93242.4</v>
      </c>
      <c r="F16" s="67">
        <v>92463</v>
      </c>
      <c r="G16" s="67">
        <f>SUMIF(DISCRETIONARY!B11:B65536,"="&amp;SUMMARY!B16,DISCRETIONARY!$P$11:$P$65536)+SUMIF(PERSONNEL!$A$10:$A$65536,"="&amp;SUMMARY!B16,PERSONNEL!$L$10:$L$65536)</f>
        <v>91247.24</v>
      </c>
    </row>
    <row r="17" spans="1:7" ht="12.75">
      <c r="A17" s="65" t="s">
        <v>63</v>
      </c>
      <c r="B17" s="66">
        <v>210</v>
      </c>
      <c r="C17" s="65" t="s">
        <v>241</v>
      </c>
      <c r="D17" s="67">
        <v>312547.39</v>
      </c>
      <c r="E17" s="67">
        <v>402801.77</v>
      </c>
      <c r="F17" s="67">
        <v>388654.33068828477</v>
      </c>
      <c r="G17" s="67">
        <f>SUMIF(DISCRETIONARY!B11:B65536,"="&amp;SUMMARY!B17,DISCRETIONARY!$P$11:$P$65536)+SUMIF(PERSONNEL!$A$10:$A$65536,"="&amp;SUMMARY!B17,PERSONNEL!$L$10:$L$65536)+SUM(PERSONNEL!$AD$10:$AE$65536)</f>
        <v>458088.3000000001</v>
      </c>
    </row>
    <row r="18" spans="1:7" ht="12.75">
      <c r="A18" s="65" t="s">
        <v>63</v>
      </c>
      <c r="B18" s="66">
        <v>230</v>
      </c>
      <c r="C18" s="65" t="s">
        <v>242</v>
      </c>
      <c r="D18" s="67">
        <v>191643.26</v>
      </c>
      <c r="E18" s="67">
        <v>242020.3</v>
      </c>
      <c r="F18" s="67">
        <v>269315.79107915517</v>
      </c>
      <c r="G18" s="67">
        <f>SUMIF(DISCRETIONARY!B11:B65536,"="&amp;SUMMARY!B18,DISCRETIONARY!$P$11:$P$65536)+SUMIF(PERSONNEL!$A$10:$A$65536,"="&amp;SUMMARY!B18,PERSONNEL!$L$10:$L$65536)+SUM(PERSONNEL!$AC$10:$AC$65536)</f>
        <v>279100.6132102</v>
      </c>
    </row>
    <row r="19" spans="1:7" ht="12.75">
      <c r="A19" s="65" t="s">
        <v>63</v>
      </c>
      <c r="B19" s="66">
        <v>290</v>
      </c>
      <c r="C19" s="65" t="s">
        <v>243</v>
      </c>
      <c r="D19" s="67">
        <v>55459.49</v>
      </c>
      <c r="E19" s="67">
        <v>69866.87</v>
      </c>
      <c r="F19" s="67">
        <v>62308.8448601518</v>
      </c>
      <c r="G19" s="67">
        <f>SUMIF(DISCRETIONARY!B11:B65536,"="&amp;SUMMARY!B19,DISCRETIONARY!$P$11:$P$65536)+SUM(DISCRETIONARY!$Q$10:$Q$65536)+SUMIF(PERSONNEL!$A$10:$A$65536,"="&amp;SUMMARY!B19,PERSONNEL!$L$10:$L$65536)+SUM(PERSONNEL!$AB$10:$AB$65536)</f>
        <v>72555</v>
      </c>
    </row>
    <row r="20" spans="1:7" ht="12.75">
      <c r="A20" s="65" t="s">
        <v>63</v>
      </c>
      <c r="B20" s="66">
        <v>580</v>
      </c>
      <c r="C20" s="65" t="s">
        <v>244</v>
      </c>
      <c r="D20" s="67">
        <v>0</v>
      </c>
      <c r="E20" s="67">
        <v>0</v>
      </c>
      <c r="F20" s="67">
        <v>460</v>
      </c>
      <c r="G20" s="67">
        <f>SUMIF(DISCRETIONARY!B11:B65536,"="&amp;SUMMARY!B20,DISCRETIONARY!$P$11:$P$65536)+SUMIF(PERSONNEL!$A$10:$A$65536,"="&amp;SUMMARY!B20,PERSONNEL!$L$10:$L$65536)</f>
        <v>483</v>
      </c>
    </row>
    <row r="21" spans="1:7" ht="12.75">
      <c r="A21" s="65" t="s">
        <v>63</v>
      </c>
      <c r="B21" s="66">
        <v>610</v>
      </c>
      <c r="C21" s="65" t="s">
        <v>248</v>
      </c>
      <c r="D21" s="67">
        <v>13914.4</v>
      </c>
      <c r="E21" s="67">
        <v>23557.23</v>
      </c>
      <c r="F21" s="67">
        <v>25825</v>
      </c>
      <c r="G21" s="67">
        <f>SUMIF(DISCRETIONARY!B11:B65536,"="&amp;SUMMARY!B21,DISCRETIONARY!$P$11:$P$65536)+SUMIF(PERSONNEL!$A$10:$A$65536,"="&amp;SUMMARY!B21,PERSONNEL!$L$10:$L$65536)</f>
        <v>26626</v>
      </c>
    </row>
    <row r="22" spans="1:7" ht="12.75">
      <c r="A22" s="65" t="s">
        <v>63</v>
      </c>
      <c r="B22" s="66">
        <v>730</v>
      </c>
      <c r="C22" s="65" t="s">
        <v>255</v>
      </c>
      <c r="D22" s="67">
        <v>1038.1</v>
      </c>
      <c r="E22" s="67">
        <v>418.47</v>
      </c>
      <c r="F22" s="67">
        <v>4005</v>
      </c>
      <c r="G22" s="67">
        <f>SUMIF(DISCRETIONARY!B11:B65536,"="&amp;SUMMARY!B22,DISCRETIONARY!$P$11:$P$65536)+SUMIF(PERSONNEL!$A$10:$A$65536,"="&amp;SUMMARY!B22,PERSONNEL!$L$10:$L$65536)</f>
        <v>4126</v>
      </c>
    </row>
    <row r="23" ht="13.5" thickBot="1"/>
    <row r="24" spans="3:8" ht="13.5" thickBot="1">
      <c r="C24" s="108" t="s">
        <v>8</v>
      </c>
      <c r="D24" s="109">
        <f>SUM(D8:D22)</f>
        <v>2503645.9300000006</v>
      </c>
      <c r="E24" s="110">
        <f>SUM(E8:E22)</f>
        <v>3179387.89</v>
      </c>
      <c r="F24" s="110">
        <f>SUM(F8:F22)</f>
        <v>3092846.0510295485</v>
      </c>
      <c r="G24" s="111">
        <f>SUM(G8:G22)</f>
        <v>3205032.449710201</v>
      </c>
      <c r="H24" s="107">
        <f>(G24-F24)/F24</f>
        <v>0.036272868687824866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4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FLAT SHOALS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195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14952.500000000002</v>
      </c>
      <c r="M9" s="55">
        <f>SUMIF($C10:$C65536,"=X",M10:M65536)</f>
        <v>23975.7</v>
      </c>
      <c r="N9" s="55">
        <f>SUMIF($C10:$C65536,"=X",N10:N65536)</f>
        <v>30290</v>
      </c>
      <c r="O9" s="92">
        <f>SUMIF($C10:$C65536,"=X",O10:O65536)</f>
        <v>15411.87</v>
      </c>
      <c r="P9" s="89">
        <f>SUMIF(C10:C65536,"=X",P10:P65536)+SUMIF(C10:C65536,"=X",Q10:Q65536)</f>
        <v>31235</v>
      </c>
      <c r="T9" s="93">
        <f>IF(N9=0,0,(P9-N9)/N9)</f>
        <v>0.031198415318586994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245</v>
      </c>
      <c r="P11" s="61"/>
    </row>
    <row r="12" spans="1:16" ht="12.75" customHeight="1">
      <c r="A12" s="57">
        <v>1000</v>
      </c>
      <c r="B12" s="57">
        <v>580</v>
      </c>
      <c r="C12" s="57" t="s">
        <v>63</v>
      </c>
      <c r="D12" s="57" t="s">
        <v>67</v>
      </c>
      <c r="E12" s="58" t="s">
        <v>68</v>
      </c>
      <c r="F12" s="58" t="s">
        <v>246</v>
      </c>
      <c r="G12" s="58" t="s">
        <v>70</v>
      </c>
      <c r="H12" s="59" t="s">
        <v>71</v>
      </c>
      <c r="I12" s="57" t="s">
        <v>72</v>
      </c>
      <c r="J12" s="60" t="s">
        <v>92</v>
      </c>
      <c r="K12" s="52" t="s">
        <v>247</v>
      </c>
      <c r="L12" s="61">
        <v>0</v>
      </c>
      <c r="M12" s="61">
        <v>0</v>
      </c>
      <c r="N12" s="61">
        <v>460</v>
      </c>
      <c r="O12" s="61">
        <v>0</v>
      </c>
      <c r="P12" s="18">
        <v>466</v>
      </c>
    </row>
    <row r="13" spans="1:16" ht="12.75" customHeight="1">
      <c r="A13" s="57">
        <v>1000</v>
      </c>
      <c r="B13" s="57">
        <v>580</v>
      </c>
      <c r="C13" s="57" t="s">
        <v>63</v>
      </c>
      <c r="D13" s="57" t="s">
        <v>67</v>
      </c>
      <c r="E13" s="58" t="s">
        <v>68</v>
      </c>
      <c r="F13" s="58" t="s">
        <v>246</v>
      </c>
      <c r="G13" s="58" t="s">
        <v>70</v>
      </c>
      <c r="H13" s="59" t="s">
        <v>71</v>
      </c>
      <c r="I13" s="57" t="s">
        <v>72</v>
      </c>
      <c r="J13" s="60" t="s">
        <v>137</v>
      </c>
      <c r="K13" s="52" t="s">
        <v>247</v>
      </c>
      <c r="L13" s="61">
        <v>0</v>
      </c>
      <c r="M13" s="61">
        <v>0</v>
      </c>
      <c r="N13" s="61">
        <v>0</v>
      </c>
      <c r="O13" s="61">
        <v>0</v>
      </c>
      <c r="P13" s="18">
        <v>17</v>
      </c>
    </row>
    <row r="14" spans="1:16" ht="12.75" customHeight="1">
      <c r="A14" s="106" t="s">
        <v>249</v>
      </c>
      <c r="P14" s="61"/>
    </row>
    <row r="15" spans="1:16" ht="12.75" customHeight="1">
      <c r="A15" s="57">
        <v>1000</v>
      </c>
      <c r="B15" s="57">
        <v>610</v>
      </c>
      <c r="C15" s="57" t="s">
        <v>63</v>
      </c>
      <c r="D15" s="57" t="s">
        <v>67</v>
      </c>
      <c r="E15" s="58" t="s">
        <v>68</v>
      </c>
      <c r="F15" s="58" t="s">
        <v>250</v>
      </c>
      <c r="G15" s="58" t="s">
        <v>70</v>
      </c>
      <c r="H15" s="59" t="s">
        <v>71</v>
      </c>
      <c r="I15" s="57" t="s">
        <v>72</v>
      </c>
      <c r="J15" s="60" t="s">
        <v>92</v>
      </c>
      <c r="K15" s="52" t="s">
        <v>251</v>
      </c>
      <c r="L15" s="61">
        <v>3312.1</v>
      </c>
      <c r="M15" s="61">
        <v>5042.03</v>
      </c>
      <c r="N15" s="61">
        <v>5236</v>
      </c>
      <c r="O15" s="61">
        <v>3811.01</v>
      </c>
      <c r="P15" s="18">
        <v>5631</v>
      </c>
    </row>
    <row r="16" spans="1:16" ht="12.75" customHeight="1">
      <c r="A16" s="57">
        <v>1000</v>
      </c>
      <c r="B16" s="57">
        <v>610</v>
      </c>
      <c r="C16" s="57" t="s">
        <v>63</v>
      </c>
      <c r="D16" s="57" t="s">
        <v>67</v>
      </c>
      <c r="E16" s="58" t="s">
        <v>68</v>
      </c>
      <c r="F16" s="58" t="s">
        <v>250</v>
      </c>
      <c r="G16" s="58" t="s">
        <v>70</v>
      </c>
      <c r="H16" s="59" t="s">
        <v>71</v>
      </c>
      <c r="I16" s="57" t="s">
        <v>72</v>
      </c>
      <c r="J16" s="60" t="s">
        <v>137</v>
      </c>
      <c r="K16" s="52" t="s">
        <v>251</v>
      </c>
      <c r="L16" s="61">
        <v>499.39</v>
      </c>
      <c r="M16" s="61">
        <v>455.3</v>
      </c>
      <c r="N16" s="61">
        <v>1399</v>
      </c>
      <c r="O16" s="61">
        <v>169.92</v>
      </c>
      <c r="P16" s="18">
        <v>1672</v>
      </c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250</v>
      </c>
      <c r="G17" s="58" t="s">
        <v>85</v>
      </c>
      <c r="H17" s="59" t="s">
        <v>71</v>
      </c>
      <c r="I17" s="57" t="s">
        <v>72</v>
      </c>
      <c r="J17" s="60" t="s">
        <v>92</v>
      </c>
      <c r="K17" s="52" t="s">
        <v>252</v>
      </c>
      <c r="L17" s="61">
        <v>4779.78</v>
      </c>
      <c r="M17" s="61">
        <v>10462.83</v>
      </c>
      <c r="N17" s="61">
        <v>10890</v>
      </c>
      <c r="O17" s="61">
        <v>4414.92</v>
      </c>
      <c r="P17" s="18">
        <v>11022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250</v>
      </c>
      <c r="G18" s="58" t="s">
        <v>85</v>
      </c>
      <c r="H18" s="59" t="s">
        <v>71</v>
      </c>
      <c r="I18" s="57" t="s">
        <v>72</v>
      </c>
      <c r="J18" s="60" t="s">
        <v>137</v>
      </c>
      <c r="K18" s="52" t="s">
        <v>252</v>
      </c>
      <c r="L18" s="61">
        <v>0</v>
      </c>
      <c r="M18" s="61">
        <v>260.24</v>
      </c>
      <c r="N18" s="61">
        <v>462</v>
      </c>
      <c r="O18" s="61">
        <v>628.4</v>
      </c>
      <c r="P18" s="18">
        <v>396</v>
      </c>
    </row>
    <row r="19" spans="1:16" ht="12.75" customHeight="1">
      <c r="A19" s="57">
        <v>2220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250</v>
      </c>
      <c r="G19" s="58" t="s">
        <v>70</v>
      </c>
      <c r="H19" s="59" t="s">
        <v>253</v>
      </c>
      <c r="I19" s="57" t="s">
        <v>72</v>
      </c>
      <c r="J19" s="60" t="s">
        <v>216</v>
      </c>
      <c r="K19" s="52" t="s">
        <v>254</v>
      </c>
      <c r="L19" s="61">
        <v>5323.13</v>
      </c>
      <c r="M19" s="61">
        <v>7336.83</v>
      </c>
      <c r="N19" s="61">
        <v>7838</v>
      </c>
      <c r="O19" s="61">
        <v>6362.67</v>
      </c>
      <c r="P19" s="18">
        <v>7905</v>
      </c>
    </row>
    <row r="20" spans="1:16" ht="12.75" customHeight="1">
      <c r="A20" s="106" t="s">
        <v>256</v>
      </c>
      <c r="P20" s="61"/>
    </row>
    <row r="21" spans="1:16" ht="12.75" customHeight="1">
      <c r="A21" s="57">
        <v>1000</v>
      </c>
      <c r="B21" s="57">
        <v>730</v>
      </c>
      <c r="C21" s="57" t="s">
        <v>63</v>
      </c>
      <c r="D21" s="57" t="s">
        <v>67</v>
      </c>
      <c r="E21" s="58" t="s">
        <v>257</v>
      </c>
      <c r="F21" s="58" t="s">
        <v>258</v>
      </c>
      <c r="G21" s="58" t="s">
        <v>70</v>
      </c>
      <c r="H21" s="59" t="s">
        <v>71</v>
      </c>
      <c r="I21" s="57" t="s">
        <v>72</v>
      </c>
      <c r="J21" s="60" t="s">
        <v>92</v>
      </c>
      <c r="K21" s="52" t="s">
        <v>259</v>
      </c>
      <c r="L21" s="61">
        <v>0</v>
      </c>
      <c r="M21" s="61">
        <v>102.73</v>
      </c>
      <c r="N21" s="61">
        <v>448</v>
      </c>
      <c r="O21" s="61">
        <v>0</v>
      </c>
      <c r="P21" s="18">
        <v>407</v>
      </c>
    </row>
    <row r="22" spans="1:16" ht="12.75" customHeight="1">
      <c r="A22" s="57">
        <v>1000</v>
      </c>
      <c r="B22" s="57">
        <v>730</v>
      </c>
      <c r="C22" s="57" t="s">
        <v>63</v>
      </c>
      <c r="D22" s="57" t="s">
        <v>67</v>
      </c>
      <c r="E22" s="58" t="s">
        <v>257</v>
      </c>
      <c r="F22" s="58" t="s">
        <v>258</v>
      </c>
      <c r="G22" s="58" t="s">
        <v>70</v>
      </c>
      <c r="H22" s="59" t="s">
        <v>71</v>
      </c>
      <c r="I22" s="57" t="s">
        <v>72</v>
      </c>
      <c r="J22" s="60" t="s">
        <v>137</v>
      </c>
      <c r="K22" s="52" t="s">
        <v>259</v>
      </c>
      <c r="L22" s="61">
        <v>1038.1</v>
      </c>
      <c r="M22" s="61">
        <v>315.74</v>
      </c>
      <c r="N22" s="61">
        <v>2009</v>
      </c>
      <c r="O22" s="61">
        <v>24.95</v>
      </c>
      <c r="P22" s="18">
        <v>2162</v>
      </c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257</v>
      </c>
      <c r="F23" s="58" t="s">
        <v>258</v>
      </c>
      <c r="G23" s="58" t="s">
        <v>85</v>
      </c>
      <c r="H23" s="59" t="s">
        <v>71</v>
      </c>
      <c r="I23" s="57" t="s">
        <v>72</v>
      </c>
      <c r="J23" s="60" t="s">
        <v>92</v>
      </c>
      <c r="K23" s="52" t="s">
        <v>260</v>
      </c>
      <c r="L23" s="61">
        <v>0</v>
      </c>
      <c r="M23" s="61">
        <v>0</v>
      </c>
      <c r="N23" s="61">
        <v>1485</v>
      </c>
      <c r="O23" s="61">
        <v>0</v>
      </c>
      <c r="P23" s="18">
        <v>1503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257</v>
      </c>
      <c r="F24" s="58" t="s">
        <v>258</v>
      </c>
      <c r="G24" s="58" t="s">
        <v>85</v>
      </c>
      <c r="H24" s="59" t="s">
        <v>71</v>
      </c>
      <c r="I24" s="57" t="s">
        <v>72</v>
      </c>
      <c r="J24" s="60" t="s">
        <v>137</v>
      </c>
      <c r="K24" s="52" t="s">
        <v>260</v>
      </c>
      <c r="L24" s="61">
        <v>0</v>
      </c>
      <c r="M24" s="61">
        <v>0</v>
      </c>
      <c r="N24" s="61">
        <v>63</v>
      </c>
      <c r="O24" s="61">
        <v>0</v>
      </c>
      <c r="P24" s="18">
        <v>54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8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FLAT SHOALS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49.824999999999996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195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2364053.5365000004</v>
      </c>
      <c r="M8" s="72">
        <f>SUM(M11:M65536)</f>
        <v>809743.9132101997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67112.52</v>
      </c>
      <c r="M11" s="36">
        <v>21359.417456000003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45.59270000000001</v>
      </c>
      <c r="Z11" s="23">
        <v>1</v>
      </c>
      <c r="AA11" s="99">
        <v>1</v>
      </c>
      <c r="AB11" s="78">
        <v>1778</v>
      </c>
      <c r="AC11" s="78">
        <v>8241.417456000001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81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82</v>
      </c>
      <c r="K12" s="35">
        <v>1</v>
      </c>
      <c r="L12" s="36">
        <v>40522.74</v>
      </c>
      <c r="M12" s="36">
        <v>19416.192472</v>
      </c>
      <c r="P12" s="23" t="s">
        <v>83</v>
      </c>
      <c r="Q12" s="23" t="s">
        <v>84</v>
      </c>
      <c r="R12" s="23" t="s">
        <v>76</v>
      </c>
      <c r="S12" s="23" t="s">
        <v>85</v>
      </c>
      <c r="T12" s="23" t="s">
        <v>78</v>
      </c>
      <c r="U12" s="23" t="s">
        <v>79</v>
      </c>
      <c r="V12" s="23" t="s">
        <v>86</v>
      </c>
      <c r="W12" s="78">
        <v>27.529</v>
      </c>
      <c r="Z12" s="23">
        <v>1</v>
      </c>
      <c r="AA12" s="99">
        <v>1</v>
      </c>
      <c r="AB12" s="78">
        <v>3100</v>
      </c>
      <c r="AC12" s="78">
        <v>4976.192472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81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82</v>
      </c>
      <c r="K13" s="35">
        <v>1</v>
      </c>
      <c r="L13" s="36">
        <v>57803.3</v>
      </c>
      <c r="M13" s="36">
        <v>8630.24524</v>
      </c>
      <c r="P13" s="23" t="s">
        <v>83</v>
      </c>
      <c r="Q13" s="23" t="s">
        <v>84</v>
      </c>
      <c r="R13" s="23" t="s">
        <v>76</v>
      </c>
      <c r="S13" s="23" t="s">
        <v>85</v>
      </c>
      <c r="T13" s="23" t="s">
        <v>78</v>
      </c>
      <c r="U13" s="23" t="s">
        <v>79</v>
      </c>
      <c r="V13" s="23" t="s">
        <v>87</v>
      </c>
      <c r="W13" s="78">
        <v>39.2685</v>
      </c>
      <c r="Z13" s="23">
        <v>1</v>
      </c>
      <c r="AA13" s="99">
        <v>1</v>
      </c>
      <c r="AB13" s="78">
        <v>1532</v>
      </c>
      <c r="AC13" s="78">
        <v>7098.245240000001</v>
      </c>
      <c r="AD13" s="78">
        <v>0</v>
      </c>
      <c r="AE13" s="78">
        <v>0</v>
      </c>
    </row>
    <row r="14" spans="1:31" ht="12.75">
      <c r="A14" s="23">
        <v>110</v>
      </c>
      <c r="B14" s="23">
        <v>1000</v>
      </c>
      <c r="C14" s="30" t="s">
        <v>81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82</v>
      </c>
      <c r="K14" s="35">
        <v>1</v>
      </c>
      <c r="L14" s="36">
        <v>42951.54</v>
      </c>
      <c r="M14" s="36">
        <v>17752.449112000002</v>
      </c>
      <c r="P14" s="23" t="s">
        <v>83</v>
      </c>
      <c r="Q14" s="23" t="s">
        <v>84</v>
      </c>
      <c r="R14" s="23" t="s">
        <v>76</v>
      </c>
      <c r="S14" s="23" t="s">
        <v>85</v>
      </c>
      <c r="T14" s="23" t="s">
        <v>78</v>
      </c>
      <c r="U14" s="23" t="s">
        <v>79</v>
      </c>
      <c r="V14" s="23" t="s">
        <v>88</v>
      </c>
      <c r="W14" s="78">
        <v>29.178999999999995</v>
      </c>
      <c r="Z14" s="23">
        <v>1</v>
      </c>
      <c r="AA14" s="99">
        <v>1</v>
      </c>
      <c r="AB14" s="78">
        <v>1138</v>
      </c>
      <c r="AC14" s="78">
        <v>5274.449112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81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82</v>
      </c>
      <c r="K15" s="35">
        <v>1</v>
      </c>
      <c r="L15" s="36">
        <v>46984.1</v>
      </c>
      <c r="M15" s="36">
        <v>18354.64748</v>
      </c>
      <c r="P15" s="23" t="s">
        <v>83</v>
      </c>
      <c r="Q15" s="23" t="s">
        <v>84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89</v>
      </c>
      <c r="W15" s="78">
        <v>31.918500000000005</v>
      </c>
      <c r="Z15" s="23">
        <v>1</v>
      </c>
      <c r="AA15" s="99">
        <v>1</v>
      </c>
      <c r="AB15" s="78">
        <v>1245</v>
      </c>
      <c r="AC15" s="78">
        <v>5769.6474800000005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81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82</v>
      </c>
      <c r="K16" s="35">
        <v>1</v>
      </c>
      <c r="L16" s="36">
        <v>65856.57</v>
      </c>
      <c r="M16" s="36">
        <v>21172.186796</v>
      </c>
      <c r="P16" s="23" t="s">
        <v>83</v>
      </c>
      <c r="Q16" s="23" t="s">
        <v>84</v>
      </c>
      <c r="R16" s="23" t="s">
        <v>76</v>
      </c>
      <c r="S16" s="23" t="s">
        <v>85</v>
      </c>
      <c r="T16" s="23" t="s">
        <v>78</v>
      </c>
      <c r="U16" s="23" t="s">
        <v>79</v>
      </c>
      <c r="V16" s="23" t="s">
        <v>90</v>
      </c>
      <c r="W16" s="78">
        <v>44.7395</v>
      </c>
      <c r="Z16" s="23">
        <v>1</v>
      </c>
      <c r="AA16" s="99">
        <v>1</v>
      </c>
      <c r="AB16" s="78">
        <v>1745</v>
      </c>
      <c r="AC16" s="78">
        <v>8087.186796000001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91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92</v>
      </c>
      <c r="K17" s="35">
        <v>1</v>
      </c>
      <c r="L17" s="36">
        <v>34863.85</v>
      </c>
      <c r="M17" s="36">
        <v>16545.28078</v>
      </c>
      <c r="P17" s="23" t="s">
        <v>93</v>
      </c>
      <c r="Q17" s="23" t="s">
        <v>94</v>
      </c>
      <c r="R17" s="23" t="s">
        <v>76</v>
      </c>
      <c r="S17" s="23" t="s">
        <v>85</v>
      </c>
      <c r="T17" s="23" t="s">
        <v>78</v>
      </c>
      <c r="U17" s="23" t="s">
        <v>79</v>
      </c>
      <c r="V17" s="23" t="s">
        <v>95</v>
      </c>
      <c r="W17" s="78">
        <v>23.6847</v>
      </c>
      <c r="Z17" s="23">
        <v>1</v>
      </c>
      <c r="AA17" s="99">
        <v>1</v>
      </c>
      <c r="AB17" s="78">
        <v>924</v>
      </c>
      <c r="AC17" s="78">
        <v>4281.28078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96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92</v>
      </c>
      <c r="K18" s="35">
        <v>1</v>
      </c>
      <c r="L18" s="36">
        <v>44253.78</v>
      </c>
      <c r="M18" s="36">
        <v>17947.364184</v>
      </c>
      <c r="P18" s="23" t="s">
        <v>97</v>
      </c>
      <c r="Q18" s="23" t="s">
        <v>98</v>
      </c>
      <c r="R18" s="23" t="s">
        <v>76</v>
      </c>
      <c r="S18" s="23" t="s">
        <v>85</v>
      </c>
      <c r="T18" s="23" t="s">
        <v>78</v>
      </c>
      <c r="U18" s="23" t="s">
        <v>79</v>
      </c>
      <c r="V18" s="23" t="s">
        <v>99</v>
      </c>
      <c r="W18" s="78">
        <v>30.063699999999997</v>
      </c>
      <c r="Z18" s="23">
        <v>1</v>
      </c>
      <c r="AA18" s="99">
        <v>1</v>
      </c>
      <c r="AB18" s="78">
        <v>1173</v>
      </c>
      <c r="AC18" s="78">
        <v>5434.364184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100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92</v>
      </c>
      <c r="K19" s="35">
        <v>1</v>
      </c>
      <c r="L19" s="36">
        <v>44253.78</v>
      </c>
      <c r="M19" s="36">
        <v>17947.364184</v>
      </c>
      <c r="P19" s="23" t="s">
        <v>101</v>
      </c>
      <c r="Q19" s="23" t="s">
        <v>102</v>
      </c>
      <c r="R19" s="23" t="s">
        <v>76</v>
      </c>
      <c r="S19" s="23" t="s">
        <v>85</v>
      </c>
      <c r="T19" s="23" t="s">
        <v>78</v>
      </c>
      <c r="U19" s="23" t="s">
        <v>79</v>
      </c>
      <c r="V19" s="23" t="s">
        <v>99</v>
      </c>
      <c r="W19" s="78">
        <v>30.063699999999997</v>
      </c>
      <c r="Z19" s="23">
        <v>1</v>
      </c>
      <c r="AA19" s="99">
        <v>1</v>
      </c>
      <c r="AB19" s="78">
        <v>1173</v>
      </c>
      <c r="AC19" s="78">
        <v>5434.364184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96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92</v>
      </c>
      <c r="K20" s="35">
        <v>1</v>
      </c>
      <c r="L20" s="36">
        <v>45590.45</v>
      </c>
      <c r="M20" s="36">
        <v>18146.50726</v>
      </c>
      <c r="P20" s="23" t="s">
        <v>97</v>
      </c>
      <c r="Q20" s="23" t="s">
        <v>98</v>
      </c>
      <c r="R20" s="23" t="s">
        <v>76</v>
      </c>
      <c r="S20" s="23" t="s">
        <v>85</v>
      </c>
      <c r="T20" s="23" t="s">
        <v>78</v>
      </c>
      <c r="U20" s="23" t="s">
        <v>79</v>
      </c>
      <c r="V20" s="23" t="s">
        <v>103</v>
      </c>
      <c r="W20" s="78">
        <v>30.9718</v>
      </c>
      <c r="Z20" s="23">
        <v>1</v>
      </c>
      <c r="AA20" s="99">
        <v>1</v>
      </c>
      <c r="AB20" s="78">
        <v>1208</v>
      </c>
      <c r="AC20" s="78">
        <v>5598.50726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100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92</v>
      </c>
      <c r="K21" s="35">
        <v>1</v>
      </c>
      <c r="L21" s="36">
        <v>42951.54</v>
      </c>
      <c r="M21" s="36">
        <v>19900.449112000002</v>
      </c>
      <c r="P21" s="23" t="s">
        <v>101</v>
      </c>
      <c r="Q21" s="23" t="s">
        <v>102</v>
      </c>
      <c r="R21" s="23" t="s">
        <v>76</v>
      </c>
      <c r="S21" s="23" t="s">
        <v>85</v>
      </c>
      <c r="T21" s="23" t="s">
        <v>78</v>
      </c>
      <c r="U21" s="23" t="s">
        <v>79</v>
      </c>
      <c r="V21" s="23" t="s">
        <v>88</v>
      </c>
      <c r="W21" s="78">
        <v>29.178999999999995</v>
      </c>
      <c r="Z21" s="23">
        <v>1</v>
      </c>
      <c r="AA21" s="99">
        <v>1</v>
      </c>
      <c r="AB21" s="78">
        <v>3286</v>
      </c>
      <c r="AC21" s="78">
        <v>5274.449112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91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92</v>
      </c>
      <c r="K22" s="35">
        <v>1</v>
      </c>
      <c r="L22" s="36">
        <v>49854.5</v>
      </c>
      <c r="M22" s="36">
        <v>18783.1326</v>
      </c>
      <c r="P22" s="23" t="s">
        <v>93</v>
      </c>
      <c r="Q22" s="23" t="s">
        <v>94</v>
      </c>
      <c r="R22" s="23" t="s">
        <v>76</v>
      </c>
      <c r="S22" s="23" t="s">
        <v>85</v>
      </c>
      <c r="T22" s="23" t="s">
        <v>78</v>
      </c>
      <c r="U22" s="23" t="s">
        <v>79</v>
      </c>
      <c r="V22" s="23" t="s">
        <v>104</v>
      </c>
      <c r="W22" s="78">
        <v>33.8685</v>
      </c>
      <c r="Z22" s="23">
        <v>1</v>
      </c>
      <c r="AA22" s="99">
        <v>1</v>
      </c>
      <c r="AB22" s="78">
        <v>1321</v>
      </c>
      <c r="AC22" s="78">
        <v>6122.1326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96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92</v>
      </c>
      <c r="K23" s="35">
        <v>1</v>
      </c>
      <c r="L23" s="36">
        <v>51377.55</v>
      </c>
      <c r="M23" s="36">
        <v>19011.16314</v>
      </c>
      <c r="P23" s="23" t="s">
        <v>97</v>
      </c>
      <c r="Q23" s="23" t="s">
        <v>98</v>
      </c>
      <c r="R23" s="23" t="s">
        <v>76</v>
      </c>
      <c r="S23" s="23" t="s">
        <v>85</v>
      </c>
      <c r="T23" s="23" t="s">
        <v>78</v>
      </c>
      <c r="U23" s="23" t="s">
        <v>79</v>
      </c>
      <c r="V23" s="23" t="s">
        <v>105</v>
      </c>
      <c r="W23" s="78">
        <v>34.9032</v>
      </c>
      <c r="Z23" s="23">
        <v>1</v>
      </c>
      <c r="AA23" s="99">
        <v>1</v>
      </c>
      <c r="AB23" s="78">
        <v>1362</v>
      </c>
      <c r="AC23" s="78">
        <v>6309.163140000001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96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92</v>
      </c>
      <c r="K24" s="35">
        <v>1</v>
      </c>
      <c r="L24" s="36">
        <v>51377.55</v>
      </c>
      <c r="M24" s="36">
        <v>19011.16314</v>
      </c>
      <c r="P24" s="23" t="s">
        <v>97</v>
      </c>
      <c r="Q24" s="23" t="s">
        <v>98</v>
      </c>
      <c r="R24" s="23" t="s">
        <v>76</v>
      </c>
      <c r="S24" s="23" t="s">
        <v>85</v>
      </c>
      <c r="T24" s="23" t="s">
        <v>78</v>
      </c>
      <c r="U24" s="23" t="s">
        <v>79</v>
      </c>
      <c r="V24" s="23" t="s">
        <v>105</v>
      </c>
      <c r="W24" s="78">
        <v>34.9032</v>
      </c>
      <c r="Z24" s="23">
        <v>1</v>
      </c>
      <c r="AA24" s="99">
        <v>1</v>
      </c>
      <c r="AB24" s="78">
        <v>1362</v>
      </c>
      <c r="AC24" s="78">
        <v>6309.163140000001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91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92</v>
      </c>
      <c r="K25" s="35">
        <v>1</v>
      </c>
      <c r="L25" s="36">
        <v>64589.94</v>
      </c>
      <c r="M25" s="36">
        <v>20983.644632</v>
      </c>
      <c r="P25" s="23" t="s">
        <v>93</v>
      </c>
      <c r="Q25" s="23" t="s">
        <v>94</v>
      </c>
      <c r="R25" s="23" t="s">
        <v>76</v>
      </c>
      <c r="S25" s="23" t="s">
        <v>85</v>
      </c>
      <c r="T25" s="23" t="s">
        <v>78</v>
      </c>
      <c r="U25" s="23" t="s">
        <v>79</v>
      </c>
      <c r="V25" s="23" t="s">
        <v>106</v>
      </c>
      <c r="W25" s="78">
        <v>43.879</v>
      </c>
      <c r="Z25" s="23">
        <v>1</v>
      </c>
      <c r="AA25" s="99">
        <v>1</v>
      </c>
      <c r="AB25" s="78">
        <v>1712</v>
      </c>
      <c r="AC25" s="78">
        <v>7931.6446320000005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100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92</v>
      </c>
      <c r="K26" s="35">
        <v>1</v>
      </c>
      <c r="L26" s="36">
        <v>52935.02</v>
      </c>
      <c r="M26" s="36">
        <v>19243.420456</v>
      </c>
      <c r="P26" s="23" t="s">
        <v>101</v>
      </c>
      <c r="Q26" s="23" t="s">
        <v>102</v>
      </c>
      <c r="R26" s="23" t="s">
        <v>76</v>
      </c>
      <c r="S26" s="23" t="s">
        <v>85</v>
      </c>
      <c r="T26" s="23" t="s">
        <v>78</v>
      </c>
      <c r="U26" s="23" t="s">
        <v>79</v>
      </c>
      <c r="V26" s="23" t="s">
        <v>107</v>
      </c>
      <c r="W26" s="78">
        <v>35.9613</v>
      </c>
      <c r="Z26" s="23">
        <v>1</v>
      </c>
      <c r="AA26" s="99">
        <v>1</v>
      </c>
      <c r="AB26" s="78">
        <v>1403</v>
      </c>
      <c r="AC26" s="78">
        <v>6500.420456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100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92</v>
      </c>
      <c r="K27" s="35">
        <v>1</v>
      </c>
      <c r="L27" s="36">
        <v>61452.44</v>
      </c>
      <c r="M27" s="36">
        <v>20514.359632</v>
      </c>
      <c r="P27" s="23" t="s">
        <v>101</v>
      </c>
      <c r="Q27" s="23" t="s">
        <v>102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108</v>
      </c>
      <c r="W27" s="78">
        <v>41.747600000000006</v>
      </c>
      <c r="Z27" s="23">
        <v>1</v>
      </c>
      <c r="AA27" s="99">
        <v>1</v>
      </c>
      <c r="AB27" s="78">
        <v>1628</v>
      </c>
      <c r="AC27" s="78">
        <v>7546.359632000001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109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110</v>
      </c>
      <c r="K28" s="35">
        <v>1</v>
      </c>
      <c r="L28" s="36">
        <v>40522.74</v>
      </c>
      <c r="M28" s="36">
        <v>17390.192472</v>
      </c>
      <c r="P28" s="23" t="s">
        <v>111</v>
      </c>
      <c r="Q28" s="23" t="s">
        <v>112</v>
      </c>
      <c r="R28" s="23" t="s">
        <v>76</v>
      </c>
      <c r="S28" s="23" t="s">
        <v>85</v>
      </c>
      <c r="T28" s="23" t="s">
        <v>78</v>
      </c>
      <c r="U28" s="23" t="s">
        <v>79</v>
      </c>
      <c r="V28" s="23" t="s">
        <v>86</v>
      </c>
      <c r="W28" s="78">
        <v>27.529</v>
      </c>
      <c r="Z28" s="23">
        <v>1</v>
      </c>
      <c r="AA28" s="99">
        <v>1</v>
      </c>
      <c r="AB28" s="78">
        <v>1074</v>
      </c>
      <c r="AC28" s="78">
        <v>4976.192472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113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110</v>
      </c>
      <c r="K29" s="35">
        <v>1</v>
      </c>
      <c r="L29" s="36">
        <v>57803.3</v>
      </c>
      <c r="M29" s="36">
        <v>19970.24524</v>
      </c>
      <c r="P29" s="23" t="s">
        <v>114</v>
      </c>
      <c r="Q29" s="23" t="s">
        <v>115</v>
      </c>
      <c r="R29" s="23" t="s">
        <v>76</v>
      </c>
      <c r="S29" s="23" t="s">
        <v>85</v>
      </c>
      <c r="T29" s="23" t="s">
        <v>78</v>
      </c>
      <c r="U29" s="23" t="s">
        <v>79</v>
      </c>
      <c r="V29" s="23" t="s">
        <v>87</v>
      </c>
      <c r="W29" s="78">
        <v>39.2685</v>
      </c>
      <c r="Z29" s="23">
        <v>1</v>
      </c>
      <c r="AA29" s="99">
        <v>1</v>
      </c>
      <c r="AB29" s="78">
        <v>1532</v>
      </c>
      <c r="AC29" s="78">
        <v>7098.245240000001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109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110</v>
      </c>
      <c r="K30" s="35">
        <v>1</v>
      </c>
      <c r="L30" s="36">
        <v>48413.37</v>
      </c>
      <c r="M30" s="36">
        <v>18568.161836</v>
      </c>
      <c r="P30" s="23" t="s">
        <v>111</v>
      </c>
      <c r="Q30" s="23" t="s">
        <v>112</v>
      </c>
      <c r="R30" s="23" t="s">
        <v>76</v>
      </c>
      <c r="S30" s="23" t="s">
        <v>116</v>
      </c>
      <c r="T30" s="23" t="s">
        <v>78</v>
      </c>
      <c r="U30" s="23" t="s">
        <v>79</v>
      </c>
      <c r="V30" s="23" t="s">
        <v>117</v>
      </c>
      <c r="W30" s="78">
        <v>32.8895</v>
      </c>
      <c r="Z30" s="23">
        <v>1</v>
      </c>
      <c r="AA30" s="99">
        <v>1</v>
      </c>
      <c r="AB30" s="78">
        <v>1283</v>
      </c>
      <c r="AC30" s="78">
        <v>5945.161836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113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110</v>
      </c>
      <c r="K31" s="35">
        <v>1</v>
      </c>
      <c r="L31" s="36">
        <v>64589.94</v>
      </c>
      <c r="M31" s="36">
        <v>20983.644632</v>
      </c>
      <c r="P31" s="23" t="s">
        <v>114</v>
      </c>
      <c r="Q31" s="23" t="s">
        <v>115</v>
      </c>
      <c r="R31" s="23" t="s">
        <v>76</v>
      </c>
      <c r="S31" s="23" t="s">
        <v>85</v>
      </c>
      <c r="T31" s="23" t="s">
        <v>78</v>
      </c>
      <c r="U31" s="23" t="s">
        <v>79</v>
      </c>
      <c r="V31" s="23" t="s">
        <v>106</v>
      </c>
      <c r="W31" s="78">
        <v>43.879</v>
      </c>
      <c r="Z31" s="23">
        <v>1</v>
      </c>
      <c r="AA31" s="99">
        <v>1</v>
      </c>
      <c r="AB31" s="78">
        <v>1712</v>
      </c>
      <c r="AC31" s="78">
        <v>7931.6446320000005</v>
      </c>
      <c r="AD31" s="78">
        <v>11340</v>
      </c>
      <c r="AE31" s="78">
        <v>0</v>
      </c>
    </row>
    <row r="32" spans="1:31" ht="12.75">
      <c r="A32" s="23">
        <v>110</v>
      </c>
      <c r="B32" s="23">
        <v>1000</v>
      </c>
      <c r="C32" s="30" t="s">
        <v>113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110</v>
      </c>
      <c r="K32" s="35">
        <v>1</v>
      </c>
      <c r="L32" s="36">
        <v>73399.38</v>
      </c>
      <c r="M32" s="36">
        <v>10958.443864</v>
      </c>
      <c r="P32" s="23" t="s">
        <v>114</v>
      </c>
      <c r="Q32" s="23" t="s">
        <v>115</v>
      </c>
      <c r="R32" s="23" t="s">
        <v>76</v>
      </c>
      <c r="S32" s="23" t="s">
        <v>85</v>
      </c>
      <c r="T32" s="23" t="s">
        <v>78</v>
      </c>
      <c r="U32" s="23" t="s">
        <v>79</v>
      </c>
      <c r="V32" s="23" t="s">
        <v>118</v>
      </c>
      <c r="W32" s="78">
        <v>49.8637</v>
      </c>
      <c r="Z32" s="23">
        <v>1</v>
      </c>
      <c r="AA32" s="99">
        <v>1</v>
      </c>
      <c r="AB32" s="78">
        <v>1945</v>
      </c>
      <c r="AC32" s="78">
        <v>9013.443864</v>
      </c>
      <c r="AD32" s="78">
        <v>0</v>
      </c>
      <c r="AE32" s="78">
        <v>0</v>
      </c>
    </row>
    <row r="33" spans="1:31" ht="12.75">
      <c r="A33" s="23">
        <v>110</v>
      </c>
      <c r="B33" s="23">
        <v>1000</v>
      </c>
      <c r="C33" s="30" t="s">
        <v>119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120</v>
      </c>
      <c r="K33" s="35">
        <v>0.333</v>
      </c>
      <c r="L33" s="36">
        <v>13494.072420000004</v>
      </c>
      <c r="M33" s="36">
        <v>5791.292093176</v>
      </c>
      <c r="P33" s="23" t="s">
        <v>121</v>
      </c>
      <c r="Q33" s="23" t="s">
        <v>122</v>
      </c>
      <c r="R33" s="23" t="s">
        <v>76</v>
      </c>
      <c r="S33" s="23" t="s">
        <v>85</v>
      </c>
      <c r="T33" s="23" t="s">
        <v>78</v>
      </c>
      <c r="U33" s="23" t="s">
        <v>79</v>
      </c>
      <c r="V33" s="23" t="s">
        <v>86</v>
      </c>
      <c r="W33" s="78">
        <v>27.529</v>
      </c>
      <c r="Z33" s="23">
        <v>0.333</v>
      </c>
      <c r="AA33" s="99">
        <v>0.333</v>
      </c>
      <c r="AB33" s="78">
        <v>358</v>
      </c>
      <c r="AC33" s="78">
        <v>1657.0720931760006</v>
      </c>
      <c r="AD33" s="78">
        <v>3776.22</v>
      </c>
      <c r="AE33" s="78">
        <v>0</v>
      </c>
    </row>
    <row r="34" spans="1:31" ht="12.75">
      <c r="A34" s="23">
        <v>110</v>
      </c>
      <c r="B34" s="23">
        <v>1000</v>
      </c>
      <c r="C34" s="30" t="s">
        <v>119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71</v>
      </c>
      <c r="I34" s="31" t="s">
        <v>72</v>
      </c>
      <c r="J34" s="34" t="s">
        <v>123</v>
      </c>
      <c r="K34" s="35">
        <v>0.333</v>
      </c>
      <c r="L34" s="36">
        <v>13494.072420000004</v>
      </c>
      <c r="M34" s="36">
        <v>5791.292093176</v>
      </c>
      <c r="P34" s="23" t="s">
        <v>121</v>
      </c>
      <c r="Q34" s="23" t="s">
        <v>122</v>
      </c>
      <c r="R34" s="23" t="s">
        <v>76</v>
      </c>
      <c r="S34" s="23" t="s">
        <v>85</v>
      </c>
      <c r="T34" s="23" t="s">
        <v>78</v>
      </c>
      <c r="U34" s="23" t="s">
        <v>79</v>
      </c>
      <c r="V34" s="23" t="s">
        <v>86</v>
      </c>
      <c r="W34" s="78">
        <v>27.529</v>
      </c>
      <c r="Z34" s="23">
        <v>0.333</v>
      </c>
      <c r="AA34" s="99">
        <v>0.333</v>
      </c>
      <c r="AB34" s="78">
        <v>358</v>
      </c>
      <c r="AC34" s="78">
        <v>1657.0720931760006</v>
      </c>
      <c r="AD34" s="78">
        <v>3776.22</v>
      </c>
      <c r="AE34" s="78">
        <v>0</v>
      </c>
    </row>
    <row r="35" spans="1:31" ht="12.75">
      <c r="A35" s="23">
        <v>110</v>
      </c>
      <c r="B35" s="23">
        <v>1000</v>
      </c>
      <c r="C35" s="30" t="s">
        <v>119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71</v>
      </c>
      <c r="I35" s="31" t="s">
        <v>72</v>
      </c>
      <c r="J35" s="34" t="s">
        <v>124</v>
      </c>
      <c r="K35" s="35">
        <v>0.33399999999999996</v>
      </c>
      <c r="L35" s="36">
        <v>13534.59516</v>
      </c>
      <c r="M35" s="36">
        <v>5808.608285648001</v>
      </c>
      <c r="P35" s="23" t="s">
        <v>121</v>
      </c>
      <c r="Q35" s="23" t="s">
        <v>122</v>
      </c>
      <c r="R35" s="23" t="s">
        <v>76</v>
      </c>
      <c r="S35" s="23" t="s">
        <v>85</v>
      </c>
      <c r="T35" s="23" t="s">
        <v>78</v>
      </c>
      <c r="U35" s="23" t="s">
        <v>79</v>
      </c>
      <c r="V35" s="23" t="s">
        <v>86</v>
      </c>
      <c r="W35" s="78">
        <v>27.529</v>
      </c>
      <c r="Z35" s="23">
        <v>0.33399999999999996</v>
      </c>
      <c r="AA35" s="99">
        <v>0.33399999999999996</v>
      </c>
      <c r="AB35" s="78">
        <v>359</v>
      </c>
      <c r="AC35" s="78">
        <v>1662.0482856480003</v>
      </c>
      <c r="AD35" s="78">
        <v>3787.56</v>
      </c>
      <c r="AE35" s="78">
        <v>0</v>
      </c>
    </row>
    <row r="36" spans="1:31" ht="12.75">
      <c r="A36" s="23">
        <v>110</v>
      </c>
      <c r="B36" s="23">
        <v>1000</v>
      </c>
      <c r="C36" s="30" t="s">
        <v>125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71</v>
      </c>
      <c r="I36" s="31" t="s">
        <v>72</v>
      </c>
      <c r="J36" s="34" t="s">
        <v>126</v>
      </c>
      <c r="K36" s="35">
        <v>0.25</v>
      </c>
      <c r="L36" s="36">
        <v>15363.11</v>
      </c>
      <c r="M36" s="36">
        <v>5128.589908</v>
      </c>
      <c r="P36" s="23" t="s">
        <v>127</v>
      </c>
      <c r="Q36" s="23" t="s">
        <v>128</v>
      </c>
      <c r="R36" s="23" t="s">
        <v>76</v>
      </c>
      <c r="S36" s="23" t="s">
        <v>85</v>
      </c>
      <c r="T36" s="23" t="s">
        <v>78</v>
      </c>
      <c r="U36" s="23" t="s">
        <v>79</v>
      </c>
      <c r="V36" s="23" t="s">
        <v>108</v>
      </c>
      <c r="W36" s="78">
        <v>41.747600000000006</v>
      </c>
      <c r="Z36" s="23">
        <v>0.25</v>
      </c>
      <c r="AA36" s="99">
        <v>0.25</v>
      </c>
      <c r="AB36" s="78">
        <v>407</v>
      </c>
      <c r="AC36" s="78">
        <v>1886.5899080000002</v>
      </c>
      <c r="AD36" s="78">
        <v>2835</v>
      </c>
      <c r="AE36" s="78">
        <v>0</v>
      </c>
    </row>
    <row r="37" spans="1:31" ht="12.75">
      <c r="A37" s="23">
        <v>110</v>
      </c>
      <c r="B37" s="23">
        <v>1000</v>
      </c>
      <c r="C37" s="30" t="s">
        <v>129</v>
      </c>
      <c r="D37" s="31" t="s">
        <v>67</v>
      </c>
      <c r="E37" s="32" t="s">
        <v>68</v>
      </c>
      <c r="F37" s="32" t="s">
        <v>69</v>
      </c>
      <c r="G37" s="32" t="s">
        <v>70</v>
      </c>
      <c r="H37" s="33" t="s">
        <v>130</v>
      </c>
      <c r="I37" s="31" t="s">
        <v>72</v>
      </c>
      <c r="J37" s="34" t="s">
        <v>131</v>
      </c>
      <c r="K37" s="35">
        <v>0.325</v>
      </c>
      <c r="L37" s="36">
        <v>17203.881500000003</v>
      </c>
      <c r="M37" s="36">
        <v>6254.1366482</v>
      </c>
      <c r="P37" s="23" t="s">
        <v>132</v>
      </c>
      <c r="Q37" s="23" t="s">
        <v>133</v>
      </c>
      <c r="R37" s="23" t="s">
        <v>76</v>
      </c>
      <c r="S37" s="23" t="s">
        <v>85</v>
      </c>
      <c r="T37" s="23" t="s">
        <v>78</v>
      </c>
      <c r="U37" s="23" t="s">
        <v>79</v>
      </c>
      <c r="V37" s="23" t="s">
        <v>134</v>
      </c>
      <c r="W37" s="78">
        <v>35.9613</v>
      </c>
      <c r="Z37" s="23">
        <v>0.325</v>
      </c>
      <c r="AA37" s="99">
        <v>0.325</v>
      </c>
      <c r="AB37" s="78">
        <v>456</v>
      </c>
      <c r="AC37" s="78">
        <v>2112.6366482000003</v>
      </c>
      <c r="AD37" s="78">
        <v>3685.5</v>
      </c>
      <c r="AE37" s="78">
        <v>0</v>
      </c>
    </row>
    <row r="38" spans="1:31" ht="12.75">
      <c r="A38" s="23">
        <v>110</v>
      </c>
      <c r="B38" s="23">
        <v>1000</v>
      </c>
      <c r="C38" s="30" t="s">
        <v>135</v>
      </c>
      <c r="D38" s="31" t="s">
        <v>67</v>
      </c>
      <c r="E38" s="32" t="s">
        <v>68</v>
      </c>
      <c r="F38" s="32" t="s">
        <v>136</v>
      </c>
      <c r="G38" s="32" t="s">
        <v>70</v>
      </c>
      <c r="H38" s="33" t="s">
        <v>71</v>
      </c>
      <c r="I38" s="31" t="s">
        <v>72</v>
      </c>
      <c r="J38" s="34" t="s">
        <v>137</v>
      </c>
      <c r="K38" s="35">
        <v>1</v>
      </c>
      <c r="L38" s="36">
        <v>44253.78</v>
      </c>
      <c r="M38" s="36">
        <v>17947.364184</v>
      </c>
      <c r="P38" s="23" t="s">
        <v>138</v>
      </c>
      <c r="Q38" s="23" t="s">
        <v>139</v>
      </c>
      <c r="R38" s="23" t="s">
        <v>76</v>
      </c>
      <c r="S38" s="23" t="s">
        <v>85</v>
      </c>
      <c r="T38" s="23" t="s">
        <v>78</v>
      </c>
      <c r="U38" s="23" t="s">
        <v>79</v>
      </c>
      <c r="V38" s="23" t="s">
        <v>99</v>
      </c>
      <c r="W38" s="78">
        <v>30.063699999999997</v>
      </c>
      <c r="Z38" s="23">
        <v>1</v>
      </c>
      <c r="AA38" s="99">
        <v>1</v>
      </c>
      <c r="AB38" s="78">
        <v>1173</v>
      </c>
      <c r="AC38" s="78">
        <v>5434.364184</v>
      </c>
      <c r="AD38" s="78">
        <v>11340</v>
      </c>
      <c r="AE38" s="78">
        <v>0</v>
      </c>
    </row>
    <row r="39" spans="1:31" ht="12.75">
      <c r="A39" s="23">
        <v>110</v>
      </c>
      <c r="B39" s="23">
        <v>1000</v>
      </c>
      <c r="C39" s="30" t="s">
        <v>135</v>
      </c>
      <c r="D39" s="31" t="s">
        <v>67</v>
      </c>
      <c r="E39" s="32" t="s">
        <v>68</v>
      </c>
      <c r="F39" s="32" t="s">
        <v>136</v>
      </c>
      <c r="G39" s="32" t="s">
        <v>70</v>
      </c>
      <c r="H39" s="33" t="s">
        <v>71</v>
      </c>
      <c r="I39" s="31" t="s">
        <v>72</v>
      </c>
      <c r="J39" s="34" t="s">
        <v>137</v>
      </c>
      <c r="K39" s="35">
        <v>1</v>
      </c>
      <c r="L39" s="36">
        <v>52935.02</v>
      </c>
      <c r="M39" s="36">
        <v>19243.420456</v>
      </c>
      <c r="P39" s="23" t="s">
        <v>138</v>
      </c>
      <c r="Q39" s="23" t="s">
        <v>139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140</v>
      </c>
      <c r="W39" s="78">
        <v>35.9613</v>
      </c>
      <c r="Z39" s="23">
        <v>1</v>
      </c>
      <c r="AA39" s="99">
        <v>1</v>
      </c>
      <c r="AB39" s="78">
        <v>1403</v>
      </c>
      <c r="AC39" s="78">
        <v>6500.420456</v>
      </c>
      <c r="AD39" s="78">
        <v>11340</v>
      </c>
      <c r="AE39" s="78">
        <v>0</v>
      </c>
    </row>
    <row r="40" spans="1:31" ht="12.75">
      <c r="A40" s="23">
        <v>110</v>
      </c>
      <c r="B40" s="23">
        <v>1000</v>
      </c>
      <c r="C40" s="30" t="s">
        <v>135</v>
      </c>
      <c r="D40" s="31" t="s">
        <v>67</v>
      </c>
      <c r="E40" s="32" t="s">
        <v>68</v>
      </c>
      <c r="F40" s="32" t="s">
        <v>136</v>
      </c>
      <c r="G40" s="32" t="s">
        <v>70</v>
      </c>
      <c r="H40" s="33" t="s">
        <v>71</v>
      </c>
      <c r="I40" s="31" t="s">
        <v>72</v>
      </c>
      <c r="J40" s="34" t="s">
        <v>137</v>
      </c>
      <c r="K40" s="35">
        <v>1</v>
      </c>
      <c r="L40" s="36">
        <v>65856.57</v>
      </c>
      <c r="M40" s="36">
        <v>21172.186796</v>
      </c>
      <c r="P40" s="23" t="s">
        <v>138</v>
      </c>
      <c r="Q40" s="23" t="s">
        <v>139</v>
      </c>
      <c r="R40" s="23" t="s">
        <v>76</v>
      </c>
      <c r="S40" s="23" t="s">
        <v>85</v>
      </c>
      <c r="T40" s="23" t="s">
        <v>78</v>
      </c>
      <c r="U40" s="23" t="s">
        <v>79</v>
      </c>
      <c r="V40" s="23" t="s">
        <v>90</v>
      </c>
      <c r="W40" s="78">
        <v>44.7395</v>
      </c>
      <c r="Z40" s="23">
        <v>1</v>
      </c>
      <c r="AA40" s="99">
        <v>1</v>
      </c>
      <c r="AB40" s="78">
        <v>1745</v>
      </c>
      <c r="AC40" s="78">
        <v>8087.186796000001</v>
      </c>
      <c r="AD40" s="78">
        <v>11340</v>
      </c>
      <c r="AE40" s="78">
        <v>0</v>
      </c>
    </row>
    <row r="41" spans="1:31" ht="12.75">
      <c r="A41" s="23">
        <v>110</v>
      </c>
      <c r="B41" s="23">
        <v>1000</v>
      </c>
      <c r="C41" s="30" t="s">
        <v>135</v>
      </c>
      <c r="D41" s="31" t="s">
        <v>67</v>
      </c>
      <c r="E41" s="32" t="s">
        <v>68</v>
      </c>
      <c r="F41" s="32" t="s">
        <v>136</v>
      </c>
      <c r="G41" s="32" t="s">
        <v>70</v>
      </c>
      <c r="H41" s="33" t="s">
        <v>71</v>
      </c>
      <c r="I41" s="31" t="s">
        <v>72</v>
      </c>
      <c r="J41" s="34" t="s">
        <v>137</v>
      </c>
      <c r="K41" s="35">
        <v>1</v>
      </c>
      <c r="L41" s="36">
        <v>65856.57</v>
      </c>
      <c r="M41" s="36">
        <v>21172.186796</v>
      </c>
      <c r="P41" s="23" t="s">
        <v>138</v>
      </c>
      <c r="Q41" s="23" t="s">
        <v>139</v>
      </c>
      <c r="R41" s="23" t="s">
        <v>76</v>
      </c>
      <c r="S41" s="23" t="s">
        <v>85</v>
      </c>
      <c r="T41" s="23" t="s">
        <v>78</v>
      </c>
      <c r="U41" s="23" t="s">
        <v>79</v>
      </c>
      <c r="V41" s="23" t="s">
        <v>141</v>
      </c>
      <c r="W41" s="78">
        <v>44.7395</v>
      </c>
      <c r="Z41" s="23">
        <v>1</v>
      </c>
      <c r="AA41" s="99">
        <v>1</v>
      </c>
      <c r="AB41" s="78">
        <v>1745</v>
      </c>
      <c r="AC41" s="78">
        <v>8087.186796000001</v>
      </c>
      <c r="AD41" s="78">
        <v>11340</v>
      </c>
      <c r="AE41" s="78">
        <v>0</v>
      </c>
    </row>
    <row r="42" spans="1:31" ht="12.75">
      <c r="A42" s="23">
        <v>110</v>
      </c>
      <c r="B42" s="23">
        <v>1000</v>
      </c>
      <c r="C42" s="30" t="s">
        <v>142</v>
      </c>
      <c r="D42" s="31" t="s">
        <v>67</v>
      </c>
      <c r="E42" s="32" t="s">
        <v>68</v>
      </c>
      <c r="F42" s="32" t="s">
        <v>136</v>
      </c>
      <c r="G42" s="32" t="s">
        <v>70</v>
      </c>
      <c r="H42" s="33" t="s">
        <v>71</v>
      </c>
      <c r="I42" s="31" t="s">
        <v>72</v>
      </c>
      <c r="J42" s="34" t="s">
        <v>143</v>
      </c>
      <c r="K42" s="35">
        <v>1</v>
      </c>
      <c r="L42" s="36">
        <v>34863.85</v>
      </c>
      <c r="M42" s="36">
        <v>16545.28078</v>
      </c>
      <c r="P42" s="23" t="s">
        <v>144</v>
      </c>
      <c r="Q42" s="23" t="s">
        <v>145</v>
      </c>
      <c r="R42" s="23" t="s">
        <v>76</v>
      </c>
      <c r="S42" s="23" t="s">
        <v>85</v>
      </c>
      <c r="T42" s="23" t="s">
        <v>78</v>
      </c>
      <c r="U42" s="23" t="s">
        <v>79</v>
      </c>
      <c r="V42" s="23" t="s">
        <v>95</v>
      </c>
      <c r="W42" s="78">
        <v>23.6847</v>
      </c>
      <c r="Z42" s="23">
        <v>1</v>
      </c>
      <c r="AA42" s="99">
        <v>1</v>
      </c>
      <c r="AB42" s="78">
        <v>924</v>
      </c>
      <c r="AC42" s="78">
        <v>4281.28078</v>
      </c>
      <c r="AD42" s="78">
        <v>11340</v>
      </c>
      <c r="AE42" s="78">
        <v>0</v>
      </c>
    </row>
    <row r="43" spans="1:31" ht="12.75">
      <c r="A43" s="23">
        <v>110</v>
      </c>
      <c r="B43" s="23">
        <v>1000</v>
      </c>
      <c r="C43" s="30" t="s">
        <v>142</v>
      </c>
      <c r="D43" s="31" t="s">
        <v>67</v>
      </c>
      <c r="E43" s="32" t="s">
        <v>68</v>
      </c>
      <c r="F43" s="32" t="s">
        <v>136</v>
      </c>
      <c r="G43" s="32" t="s">
        <v>70</v>
      </c>
      <c r="H43" s="33" t="s">
        <v>71</v>
      </c>
      <c r="I43" s="31" t="s">
        <v>72</v>
      </c>
      <c r="J43" s="34" t="s">
        <v>143</v>
      </c>
      <c r="K43" s="35">
        <v>1</v>
      </c>
      <c r="L43" s="36">
        <v>40522.74</v>
      </c>
      <c r="M43" s="36">
        <v>17390.192472</v>
      </c>
      <c r="P43" s="23" t="s">
        <v>144</v>
      </c>
      <c r="Q43" s="23" t="s">
        <v>145</v>
      </c>
      <c r="R43" s="23" t="s">
        <v>76</v>
      </c>
      <c r="S43" s="23" t="s">
        <v>85</v>
      </c>
      <c r="T43" s="23" t="s">
        <v>78</v>
      </c>
      <c r="U43" s="23" t="s">
        <v>79</v>
      </c>
      <c r="V43" s="23" t="s">
        <v>86</v>
      </c>
      <c r="W43" s="78">
        <v>27.529</v>
      </c>
      <c r="Z43" s="23">
        <v>1</v>
      </c>
      <c r="AA43" s="99">
        <v>1</v>
      </c>
      <c r="AB43" s="78">
        <v>1074</v>
      </c>
      <c r="AC43" s="78">
        <v>4976.192472</v>
      </c>
      <c r="AD43" s="78">
        <v>11340</v>
      </c>
      <c r="AE43" s="78">
        <v>0</v>
      </c>
    </row>
    <row r="44" ht="12.75">
      <c r="A44" s="105" t="s">
        <v>147</v>
      </c>
    </row>
    <row r="45" spans="1:31" ht="12.75">
      <c r="A45" s="23">
        <v>118</v>
      </c>
      <c r="B45" s="23">
        <v>1000</v>
      </c>
      <c r="C45" s="30" t="s">
        <v>148</v>
      </c>
      <c r="D45" s="31" t="s">
        <v>67</v>
      </c>
      <c r="E45" s="32" t="s">
        <v>68</v>
      </c>
      <c r="F45" s="32" t="s">
        <v>69</v>
      </c>
      <c r="G45" s="32" t="s">
        <v>149</v>
      </c>
      <c r="H45" s="33" t="s">
        <v>71</v>
      </c>
      <c r="I45" s="31" t="s">
        <v>72</v>
      </c>
      <c r="J45" s="34" t="s">
        <v>82</v>
      </c>
      <c r="K45" s="35">
        <v>0.08325</v>
      </c>
      <c r="L45" s="36">
        <v>4812.124725000001</v>
      </c>
      <c r="M45" s="36">
        <v>1609.98391623</v>
      </c>
      <c r="P45" s="23" t="s">
        <v>150</v>
      </c>
      <c r="Q45" s="23" t="s">
        <v>151</v>
      </c>
      <c r="R45" s="23" t="s">
        <v>76</v>
      </c>
      <c r="S45" s="23" t="s">
        <v>85</v>
      </c>
      <c r="T45" s="23" t="s">
        <v>78</v>
      </c>
      <c r="U45" s="23" t="s">
        <v>79</v>
      </c>
      <c r="V45" s="23" t="s">
        <v>87</v>
      </c>
      <c r="W45" s="78">
        <v>39.2685</v>
      </c>
      <c r="Z45" s="23">
        <v>0.08325</v>
      </c>
      <c r="AA45" s="99">
        <v>0.08325</v>
      </c>
      <c r="AB45" s="78">
        <v>75</v>
      </c>
      <c r="AC45" s="78">
        <v>590.9289162300001</v>
      </c>
      <c r="AD45" s="78">
        <v>944.055</v>
      </c>
      <c r="AE45" s="78">
        <v>0</v>
      </c>
    </row>
    <row r="46" spans="1:31" ht="12.75">
      <c r="A46" s="23">
        <v>118</v>
      </c>
      <c r="B46" s="23">
        <v>1000</v>
      </c>
      <c r="C46" s="30" t="s">
        <v>152</v>
      </c>
      <c r="D46" s="31" t="s">
        <v>67</v>
      </c>
      <c r="E46" s="32" t="s">
        <v>68</v>
      </c>
      <c r="F46" s="32" t="s">
        <v>69</v>
      </c>
      <c r="G46" s="32" t="s">
        <v>149</v>
      </c>
      <c r="H46" s="33" t="s">
        <v>71</v>
      </c>
      <c r="I46" s="31" t="s">
        <v>72</v>
      </c>
      <c r="J46" s="34" t="s">
        <v>82</v>
      </c>
      <c r="K46" s="35">
        <v>0.333</v>
      </c>
      <c r="L46" s="36">
        <v>14399.709210000003</v>
      </c>
      <c r="M46" s="36">
        <v>5926.504290988</v>
      </c>
      <c r="P46" s="23" t="s">
        <v>153</v>
      </c>
      <c r="Q46" s="23" t="s">
        <v>154</v>
      </c>
      <c r="R46" s="23" t="s">
        <v>76</v>
      </c>
      <c r="S46" s="23" t="s">
        <v>85</v>
      </c>
      <c r="T46" s="23" t="s">
        <v>78</v>
      </c>
      <c r="U46" s="23" t="s">
        <v>79</v>
      </c>
      <c r="V46" s="23" t="s">
        <v>155</v>
      </c>
      <c r="W46" s="78">
        <v>29.3766</v>
      </c>
      <c r="Z46" s="23">
        <v>0.333</v>
      </c>
      <c r="AA46" s="99">
        <v>0.333</v>
      </c>
      <c r="AB46" s="78">
        <v>382</v>
      </c>
      <c r="AC46" s="78">
        <v>1768.2842909880005</v>
      </c>
      <c r="AD46" s="78">
        <v>3776.22</v>
      </c>
      <c r="AE46" s="78">
        <v>0</v>
      </c>
    </row>
    <row r="47" spans="1:31" ht="12.75">
      <c r="A47" s="23">
        <v>118</v>
      </c>
      <c r="B47" s="23">
        <v>1000</v>
      </c>
      <c r="C47" s="30" t="s">
        <v>156</v>
      </c>
      <c r="D47" s="31" t="s">
        <v>67</v>
      </c>
      <c r="E47" s="32" t="s">
        <v>68</v>
      </c>
      <c r="F47" s="32" t="s">
        <v>69</v>
      </c>
      <c r="G47" s="32" t="s">
        <v>149</v>
      </c>
      <c r="H47" s="33" t="s">
        <v>71</v>
      </c>
      <c r="I47" s="31" t="s">
        <v>72</v>
      </c>
      <c r="J47" s="34" t="s">
        <v>82</v>
      </c>
      <c r="K47" s="35">
        <v>0.333</v>
      </c>
      <c r="L47" s="36">
        <v>19863.98613</v>
      </c>
      <c r="M47" s="36">
        <v>6741.517496764</v>
      </c>
      <c r="P47" s="23" t="s">
        <v>157</v>
      </c>
      <c r="Q47" s="23" t="s">
        <v>158</v>
      </c>
      <c r="R47" s="23" t="s">
        <v>76</v>
      </c>
      <c r="S47" s="23" t="s">
        <v>85</v>
      </c>
      <c r="T47" s="23" t="s">
        <v>78</v>
      </c>
      <c r="U47" s="23" t="s">
        <v>79</v>
      </c>
      <c r="V47" s="23" t="s">
        <v>159</v>
      </c>
      <c r="W47" s="78">
        <v>40.5242</v>
      </c>
      <c r="Z47" s="23">
        <v>0.333</v>
      </c>
      <c r="AA47" s="99">
        <v>0.333</v>
      </c>
      <c r="AB47" s="78">
        <v>526</v>
      </c>
      <c r="AC47" s="78">
        <v>2439.2974967640002</v>
      </c>
      <c r="AD47" s="78">
        <v>3776.22</v>
      </c>
      <c r="AE47" s="78">
        <v>0</v>
      </c>
    </row>
    <row r="48" spans="1:31" ht="12.75">
      <c r="A48" s="23">
        <v>118</v>
      </c>
      <c r="B48" s="23">
        <v>1000</v>
      </c>
      <c r="C48" s="30" t="s">
        <v>160</v>
      </c>
      <c r="D48" s="31" t="s">
        <v>67</v>
      </c>
      <c r="E48" s="32" t="s">
        <v>68</v>
      </c>
      <c r="F48" s="32" t="s">
        <v>69</v>
      </c>
      <c r="G48" s="32" t="s">
        <v>149</v>
      </c>
      <c r="H48" s="33" t="s">
        <v>71</v>
      </c>
      <c r="I48" s="31" t="s">
        <v>72</v>
      </c>
      <c r="J48" s="34" t="s">
        <v>82</v>
      </c>
      <c r="K48" s="35">
        <v>0.333</v>
      </c>
      <c r="L48" s="36">
        <v>21086.658900000002</v>
      </c>
      <c r="M48" s="36">
        <v>4202.441712920001</v>
      </c>
      <c r="P48" s="23" t="s">
        <v>161</v>
      </c>
      <c r="Q48" s="23" t="s">
        <v>162</v>
      </c>
      <c r="R48" s="23" t="s">
        <v>76</v>
      </c>
      <c r="S48" s="23" t="s">
        <v>85</v>
      </c>
      <c r="T48" s="23" t="s">
        <v>78</v>
      </c>
      <c r="U48" s="23" t="s">
        <v>79</v>
      </c>
      <c r="V48" s="23" t="s">
        <v>163</v>
      </c>
      <c r="W48" s="78">
        <v>43.0185</v>
      </c>
      <c r="Z48" s="23">
        <v>0.333</v>
      </c>
      <c r="AA48" s="99">
        <v>0.333</v>
      </c>
      <c r="AB48" s="78">
        <v>1613</v>
      </c>
      <c r="AC48" s="78">
        <v>2589.4417129200006</v>
      </c>
      <c r="AD48" s="78">
        <v>0</v>
      </c>
      <c r="AE48" s="78">
        <v>0</v>
      </c>
    </row>
    <row r="49" spans="1:31" ht="12.75">
      <c r="A49" s="23">
        <v>118</v>
      </c>
      <c r="B49" s="23">
        <v>1000</v>
      </c>
      <c r="C49" s="30" t="s">
        <v>148</v>
      </c>
      <c r="D49" s="31" t="s">
        <v>67</v>
      </c>
      <c r="E49" s="32" t="s">
        <v>68</v>
      </c>
      <c r="F49" s="32" t="s">
        <v>69</v>
      </c>
      <c r="G49" s="32" t="s">
        <v>149</v>
      </c>
      <c r="H49" s="33" t="s">
        <v>71</v>
      </c>
      <c r="I49" s="31" t="s">
        <v>72</v>
      </c>
      <c r="J49" s="34" t="s">
        <v>92</v>
      </c>
      <c r="K49" s="35">
        <v>0.08325</v>
      </c>
      <c r="L49" s="36">
        <v>4812.124725000001</v>
      </c>
      <c r="M49" s="36">
        <v>1609.98391623</v>
      </c>
      <c r="P49" s="23" t="s">
        <v>150</v>
      </c>
      <c r="Q49" s="23" t="s">
        <v>151</v>
      </c>
      <c r="R49" s="23" t="s">
        <v>76</v>
      </c>
      <c r="S49" s="23" t="s">
        <v>85</v>
      </c>
      <c r="T49" s="23" t="s">
        <v>78</v>
      </c>
      <c r="U49" s="23" t="s">
        <v>79</v>
      </c>
      <c r="V49" s="23" t="s">
        <v>87</v>
      </c>
      <c r="W49" s="78">
        <v>39.2685</v>
      </c>
      <c r="Z49" s="23">
        <v>0.08325</v>
      </c>
      <c r="AA49" s="99">
        <v>0.08325</v>
      </c>
      <c r="AB49" s="78">
        <v>75</v>
      </c>
      <c r="AC49" s="78">
        <v>590.9289162300001</v>
      </c>
      <c r="AD49" s="78">
        <v>944.055</v>
      </c>
      <c r="AE49" s="78">
        <v>0</v>
      </c>
    </row>
    <row r="50" spans="1:31" ht="12.75">
      <c r="A50" s="23">
        <v>118</v>
      </c>
      <c r="B50" s="23">
        <v>1000</v>
      </c>
      <c r="C50" s="30" t="s">
        <v>152</v>
      </c>
      <c r="D50" s="31" t="s">
        <v>67</v>
      </c>
      <c r="E50" s="32" t="s">
        <v>68</v>
      </c>
      <c r="F50" s="32" t="s">
        <v>69</v>
      </c>
      <c r="G50" s="32" t="s">
        <v>149</v>
      </c>
      <c r="H50" s="33" t="s">
        <v>71</v>
      </c>
      <c r="I50" s="31" t="s">
        <v>72</v>
      </c>
      <c r="J50" s="34" t="s">
        <v>92</v>
      </c>
      <c r="K50" s="35">
        <v>0.333</v>
      </c>
      <c r="L50" s="36">
        <v>14399.709210000003</v>
      </c>
      <c r="M50" s="36">
        <v>5926.504290988</v>
      </c>
      <c r="P50" s="23" t="s">
        <v>153</v>
      </c>
      <c r="Q50" s="23" t="s">
        <v>154</v>
      </c>
      <c r="R50" s="23" t="s">
        <v>76</v>
      </c>
      <c r="S50" s="23" t="s">
        <v>85</v>
      </c>
      <c r="T50" s="23" t="s">
        <v>78</v>
      </c>
      <c r="U50" s="23" t="s">
        <v>79</v>
      </c>
      <c r="V50" s="23" t="s">
        <v>155</v>
      </c>
      <c r="W50" s="78">
        <v>29.3766</v>
      </c>
      <c r="Z50" s="23">
        <v>0.333</v>
      </c>
      <c r="AA50" s="99">
        <v>0.333</v>
      </c>
      <c r="AB50" s="78">
        <v>382</v>
      </c>
      <c r="AC50" s="78">
        <v>1768.2842909880005</v>
      </c>
      <c r="AD50" s="78">
        <v>3776.22</v>
      </c>
      <c r="AE50" s="78">
        <v>0</v>
      </c>
    </row>
    <row r="51" spans="1:31" ht="12.75">
      <c r="A51" s="23">
        <v>118</v>
      </c>
      <c r="B51" s="23">
        <v>1000</v>
      </c>
      <c r="C51" s="30" t="s">
        <v>156</v>
      </c>
      <c r="D51" s="31" t="s">
        <v>67</v>
      </c>
      <c r="E51" s="32" t="s">
        <v>68</v>
      </c>
      <c r="F51" s="32" t="s">
        <v>69</v>
      </c>
      <c r="G51" s="32" t="s">
        <v>149</v>
      </c>
      <c r="H51" s="33" t="s">
        <v>71</v>
      </c>
      <c r="I51" s="31" t="s">
        <v>72</v>
      </c>
      <c r="J51" s="34" t="s">
        <v>92</v>
      </c>
      <c r="K51" s="35">
        <v>0.333</v>
      </c>
      <c r="L51" s="36">
        <v>19863.98613</v>
      </c>
      <c r="M51" s="36">
        <v>6741.517496764</v>
      </c>
      <c r="P51" s="23" t="s">
        <v>157</v>
      </c>
      <c r="Q51" s="23" t="s">
        <v>158</v>
      </c>
      <c r="R51" s="23" t="s">
        <v>76</v>
      </c>
      <c r="S51" s="23" t="s">
        <v>85</v>
      </c>
      <c r="T51" s="23" t="s">
        <v>78</v>
      </c>
      <c r="U51" s="23" t="s">
        <v>79</v>
      </c>
      <c r="V51" s="23" t="s">
        <v>159</v>
      </c>
      <c r="W51" s="78">
        <v>40.5242</v>
      </c>
      <c r="Z51" s="23">
        <v>0.333</v>
      </c>
      <c r="AA51" s="99">
        <v>0.333</v>
      </c>
      <c r="AB51" s="78">
        <v>526</v>
      </c>
      <c r="AC51" s="78">
        <v>2439.2974967640002</v>
      </c>
      <c r="AD51" s="78">
        <v>3776.22</v>
      </c>
      <c r="AE51" s="78">
        <v>0</v>
      </c>
    </row>
    <row r="52" spans="1:31" ht="12.75">
      <c r="A52" s="23">
        <v>118</v>
      </c>
      <c r="B52" s="23">
        <v>1000</v>
      </c>
      <c r="C52" s="30" t="s">
        <v>160</v>
      </c>
      <c r="D52" s="31" t="s">
        <v>67</v>
      </c>
      <c r="E52" s="32" t="s">
        <v>68</v>
      </c>
      <c r="F52" s="32" t="s">
        <v>69</v>
      </c>
      <c r="G52" s="32" t="s">
        <v>149</v>
      </c>
      <c r="H52" s="33" t="s">
        <v>71</v>
      </c>
      <c r="I52" s="31" t="s">
        <v>72</v>
      </c>
      <c r="J52" s="34" t="s">
        <v>92</v>
      </c>
      <c r="K52" s="35">
        <v>0.333</v>
      </c>
      <c r="L52" s="36">
        <v>21086.658900000002</v>
      </c>
      <c r="M52" s="36">
        <v>4202.441712920001</v>
      </c>
      <c r="P52" s="23" t="s">
        <v>161</v>
      </c>
      <c r="Q52" s="23" t="s">
        <v>162</v>
      </c>
      <c r="R52" s="23" t="s">
        <v>76</v>
      </c>
      <c r="S52" s="23" t="s">
        <v>85</v>
      </c>
      <c r="T52" s="23" t="s">
        <v>78</v>
      </c>
      <c r="U52" s="23" t="s">
        <v>79</v>
      </c>
      <c r="V52" s="23" t="s">
        <v>163</v>
      </c>
      <c r="W52" s="78">
        <v>43.0185</v>
      </c>
      <c r="Z52" s="23">
        <v>0.333</v>
      </c>
      <c r="AA52" s="99">
        <v>0.333</v>
      </c>
      <c r="AB52" s="78">
        <v>1613</v>
      </c>
      <c r="AC52" s="78">
        <v>2589.4417129200006</v>
      </c>
      <c r="AD52" s="78">
        <v>0</v>
      </c>
      <c r="AE52" s="78">
        <v>0</v>
      </c>
    </row>
    <row r="53" spans="1:31" ht="12.75">
      <c r="A53" s="23">
        <v>118</v>
      </c>
      <c r="B53" s="23">
        <v>1000</v>
      </c>
      <c r="C53" s="30" t="s">
        <v>148</v>
      </c>
      <c r="D53" s="31" t="s">
        <v>67</v>
      </c>
      <c r="E53" s="32" t="s">
        <v>68</v>
      </c>
      <c r="F53" s="32" t="s">
        <v>69</v>
      </c>
      <c r="G53" s="32" t="s">
        <v>149</v>
      </c>
      <c r="H53" s="33" t="s">
        <v>71</v>
      </c>
      <c r="I53" s="31" t="s">
        <v>72</v>
      </c>
      <c r="J53" s="34" t="s">
        <v>110</v>
      </c>
      <c r="K53" s="35">
        <v>0.08349999999999999</v>
      </c>
      <c r="L53" s="36">
        <v>4826.57555</v>
      </c>
      <c r="M53" s="36">
        <v>1614.59347754</v>
      </c>
      <c r="P53" s="23" t="s">
        <v>150</v>
      </c>
      <c r="Q53" s="23" t="s">
        <v>151</v>
      </c>
      <c r="R53" s="23" t="s">
        <v>76</v>
      </c>
      <c r="S53" s="23" t="s">
        <v>85</v>
      </c>
      <c r="T53" s="23" t="s">
        <v>78</v>
      </c>
      <c r="U53" s="23" t="s">
        <v>79</v>
      </c>
      <c r="V53" s="23" t="s">
        <v>87</v>
      </c>
      <c r="W53" s="78">
        <v>39.2685</v>
      </c>
      <c r="Z53" s="23">
        <v>0.08349999999999999</v>
      </c>
      <c r="AA53" s="99">
        <v>0.08349999999999999</v>
      </c>
      <c r="AB53" s="78">
        <v>75</v>
      </c>
      <c r="AC53" s="78">
        <v>592.70347754</v>
      </c>
      <c r="AD53" s="78">
        <v>946.89</v>
      </c>
      <c r="AE53" s="78">
        <v>0</v>
      </c>
    </row>
    <row r="54" spans="1:31" ht="12.75">
      <c r="A54" s="23">
        <v>118</v>
      </c>
      <c r="B54" s="23">
        <v>1000</v>
      </c>
      <c r="C54" s="30" t="s">
        <v>152</v>
      </c>
      <c r="D54" s="31" t="s">
        <v>67</v>
      </c>
      <c r="E54" s="32" t="s">
        <v>68</v>
      </c>
      <c r="F54" s="32" t="s">
        <v>69</v>
      </c>
      <c r="G54" s="32" t="s">
        <v>149</v>
      </c>
      <c r="H54" s="33" t="s">
        <v>71</v>
      </c>
      <c r="I54" s="31" t="s">
        <v>72</v>
      </c>
      <c r="J54" s="34" t="s">
        <v>110</v>
      </c>
      <c r="K54" s="35">
        <v>0.33399999999999996</v>
      </c>
      <c r="L54" s="36">
        <v>14442.951579999999</v>
      </c>
      <c r="M54" s="36">
        <v>5944.154454023999</v>
      </c>
      <c r="P54" s="23" t="s">
        <v>153</v>
      </c>
      <c r="Q54" s="23" t="s">
        <v>154</v>
      </c>
      <c r="R54" s="23" t="s">
        <v>76</v>
      </c>
      <c r="S54" s="23" t="s">
        <v>85</v>
      </c>
      <c r="T54" s="23" t="s">
        <v>78</v>
      </c>
      <c r="U54" s="23" t="s">
        <v>79</v>
      </c>
      <c r="V54" s="23" t="s">
        <v>155</v>
      </c>
      <c r="W54" s="78">
        <v>29.3766</v>
      </c>
      <c r="Z54" s="23">
        <v>0.33399999999999996</v>
      </c>
      <c r="AA54" s="99">
        <v>0.33399999999999996</v>
      </c>
      <c r="AB54" s="78">
        <v>383</v>
      </c>
      <c r="AC54" s="78">
        <v>1773.594454024</v>
      </c>
      <c r="AD54" s="78">
        <v>3787.56</v>
      </c>
      <c r="AE54" s="78">
        <v>0</v>
      </c>
    </row>
    <row r="55" spans="1:31" ht="12.75">
      <c r="A55" s="23">
        <v>118</v>
      </c>
      <c r="B55" s="23">
        <v>1000</v>
      </c>
      <c r="C55" s="30" t="s">
        <v>156</v>
      </c>
      <c r="D55" s="31" t="s">
        <v>67</v>
      </c>
      <c r="E55" s="32" t="s">
        <v>68</v>
      </c>
      <c r="F55" s="32" t="s">
        <v>69</v>
      </c>
      <c r="G55" s="32" t="s">
        <v>149</v>
      </c>
      <c r="H55" s="33" t="s">
        <v>71</v>
      </c>
      <c r="I55" s="31" t="s">
        <v>72</v>
      </c>
      <c r="J55" s="34" t="s">
        <v>110</v>
      </c>
      <c r="K55" s="35">
        <v>0.33399999999999996</v>
      </c>
      <c r="L55" s="36">
        <v>19923.637740000002</v>
      </c>
      <c r="M55" s="36">
        <v>6762.182714472001</v>
      </c>
      <c r="P55" s="23" t="s">
        <v>157</v>
      </c>
      <c r="Q55" s="23" t="s">
        <v>158</v>
      </c>
      <c r="R55" s="23" t="s">
        <v>76</v>
      </c>
      <c r="S55" s="23" t="s">
        <v>85</v>
      </c>
      <c r="T55" s="23" t="s">
        <v>78</v>
      </c>
      <c r="U55" s="23" t="s">
        <v>79</v>
      </c>
      <c r="V55" s="23" t="s">
        <v>159</v>
      </c>
      <c r="W55" s="78">
        <v>40.5242</v>
      </c>
      <c r="Z55" s="23">
        <v>0.33399999999999996</v>
      </c>
      <c r="AA55" s="99">
        <v>0.33399999999999996</v>
      </c>
      <c r="AB55" s="78">
        <v>528</v>
      </c>
      <c r="AC55" s="78">
        <v>2446.6227144720006</v>
      </c>
      <c r="AD55" s="78">
        <v>3787.56</v>
      </c>
      <c r="AE55" s="78">
        <v>0</v>
      </c>
    </row>
    <row r="56" spans="1:31" ht="12.75">
      <c r="A56" s="23">
        <v>118</v>
      </c>
      <c r="B56" s="23">
        <v>1000</v>
      </c>
      <c r="C56" s="30" t="s">
        <v>160</v>
      </c>
      <c r="D56" s="31" t="s">
        <v>67</v>
      </c>
      <c r="E56" s="32" t="s">
        <v>68</v>
      </c>
      <c r="F56" s="32" t="s">
        <v>69</v>
      </c>
      <c r="G56" s="32" t="s">
        <v>149</v>
      </c>
      <c r="H56" s="33" t="s">
        <v>71</v>
      </c>
      <c r="I56" s="31" t="s">
        <v>72</v>
      </c>
      <c r="J56" s="34" t="s">
        <v>110</v>
      </c>
      <c r="K56" s="35">
        <v>0.33399999999999996</v>
      </c>
      <c r="L56" s="36">
        <v>21149.982200000002</v>
      </c>
      <c r="M56" s="36">
        <v>4215.21781416</v>
      </c>
      <c r="P56" s="23" t="s">
        <v>161</v>
      </c>
      <c r="Q56" s="23" t="s">
        <v>162</v>
      </c>
      <c r="R56" s="23" t="s">
        <v>76</v>
      </c>
      <c r="S56" s="23" t="s">
        <v>85</v>
      </c>
      <c r="T56" s="23" t="s">
        <v>78</v>
      </c>
      <c r="U56" s="23" t="s">
        <v>79</v>
      </c>
      <c r="V56" s="23" t="s">
        <v>163</v>
      </c>
      <c r="W56" s="78">
        <v>43.0185</v>
      </c>
      <c r="Z56" s="23">
        <v>0.33399999999999996</v>
      </c>
      <c r="AA56" s="99">
        <v>0.33399999999999996</v>
      </c>
      <c r="AB56" s="78">
        <v>1618</v>
      </c>
      <c r="AC56" s="78">
        <v>2597.21781416</v>
      </c>
      <c r="AD56" s="78">
        <v>0</v>
      </c>
      <c r="AE56" s="78">
        <v>0</v>
      </c>
    </row>
    <row r="57" ht="12.75">
      <c r="A57" s="105" t="s">
        <v>165</v>
      </c>
    </row>
    <row r="58" spans="1:31" ht="12.75">
      <c r="A58" s="23">
        <v>130</v>
      </c>
      <c r="B58" s="23">
        <v>2400</v>
      </c>
      <c r="C58" s="30" t="s">
        <v>166</v>
      </c>
      <c r="D58" s="31" t="s">
        <v>67</v>
      </c>
      <c r="E58" s="32" t="s">
        <v>167</v>
      </c>
      <c r="F58" s="32" t="s">
        <v>69</v>
      </c>
      <c r="G58" s="32" t="s">
        <v>70</v>
      </c>
      <c r="H58" s="33" t="s">
        <v>71</v>
      </c>
      <c r="I58" s="31" t="s">
        <v>72</v>
      </c>
      <c r="J58" s="34" t="s">
        <v>73</v>
      </c>
      <c r="K58" s="35">
        <v>1</v>
      </c>
      <c r="L58" s="36">
        <v>106099.3</v>
      </c>
      <c r="M58" s="36">
        <v>27180.99404</v>
      </c>
      <c r="P58" s="23" t="s">
        <v>168</v>
      </c>
      <c r="Q58" s="23" t="s">
        <v>169</v>
      </c>
      <c r="R58" s="23" t="s">
        <v>76</v>
      </c>
      <c r="S58" s="23" t="s">
        <v>85</v>
      </c>
      <c r="T58" s="23" t="s">
        <v>170</v>
      </c>
      <c r="U58" s="23" t="s">
        <v>79</v>
      </c>
      <c r="V58" s="23" t="s">
        <v>171</v>
      </c>
      <c r="W58" s="78">
        <v>55.9595</v>
      </c>
      <c r="Z58" s="23">
        <v>1</v>
      </c>
      <c r="AA58" s="99">
        <v>1</v>
      </c>
      <c r="AB58" s="78">
        <v>2812</v>
      </c>
      <c r="AC58" s="78">
        <v>13028.994040000001</v>
      </c>
      <c r="AD58" s="78">
        <v>11340</v>
      </c>
      <c r="AE58" s="78">
        <v>0</v>
      </c>
    </row>
    <row r="59" ht="12.75">
      <c r="A59" s="105" t="s">
        <v>173</v>
      </c>
    </row>
    <row r="60" spans="1:31" ht="12.75">
      <c r="A60" s="23">
        <v>131</v>
      </c>
      <c r="B60" s="23">
        <v>2400</v>
      </c>
      <c r="C60" s="30" t="s">
        <v>174</v>
      </c>
      <c r="D60" s="31" t="s">
        <v>67</v>
      </c>
      <c r="E60" s="32" t="s">
        <v>167</v>
      </c>
      <c r="F60" s="32" t="s">
        <v>69</v>
      </c>
      <c r="G60" s="32" t="s">
        <v>175</v>
      </c>
      <c r="H60" s="33" t="s">
        <v>71</v>
      </c>
      <c r="I60" s="31" t="s">
        <v>72</v>
      </c>
      <c r="J60" s="34" t="s">
        <v>73</v>
      </c>
      <c r="K60" s="35">
        <v>1</v>
      </c>
      <c r="L60" s="36">
        <v>60261.68</v>
      </c>
      <c r="M60" s="36">
        <v>20337.134304</v>
      </c>
      <c r="P60" s="23" t="s">
        <v>176</v>
      </c>
      <c r="Q60" s="23" t="s">
        <v>177</v>
      </c>
      <c r="R60" s="23" t="s">
        <v>76</v>
      </c>
      <c r="S60" s="23" t="s">
        <v>77</v>
      </c>
      <c r="T60" s="23" t="s">
        <v>178</v>
      </c>
      <c r="U60" s="23" t="s">
        <v>79</v>
      </c>
      <c r="V60" s="23" t="s">
        <v>179</v>
      </c>
      <c r="W60" s="78">
        <v>38.8284</v>
      </c>
      <c r="Z60" s="23">
        <v>1</v>
      </c>
      <c r="AA60" s="99">
        <v>1</v>
      </c>
      <c r="AB60" s="78">
        <v>1597</v>
      </c>
      <c r="AC60" s="78">
        <v>7400.134304</v>
      </c>
      <c r="AD60" s="78">
        <v>11340</v>
      </c>
      <c r="AE60" s="78">
        <v>0</v>
      </c>
    </row>
    <row r="61" ht="12.75">
      <c r="A61" s="105" t="s">
        <v>181</v>
      </c>
    </row>
    <row r="62" spans="1:31" ht="12.75">
      <c r="A62" s="23">
        <v>140</v>
      </c>
      <c r="B62" s="23">
        <v>1000</v>
      </c>
      <c r="C62" s="30" t="s">
        <v>182</v>
      </c>
      <c r="D62" s="31" t="s">
        <v>67</v>
      </c>
      <c r="E62" s="32" t="s">
        <v>68</v>
      </c>
      <c r="F62" s="32" t="s">
        <v>183</v>
      </c>
      <c r="G62" s="32" t="s">
        <v>175</v>
      </c>
      <c r="H62" s="33" t="s">
        <v>71</v>
      </c>
      <c r="I62" s="31" t="s">
        <v>72</v>
      </c>
      <c r="J62" s="34" t="s">
        <v>143</v>
      </c>
      <c r="K62" s="35">
        <v>1</v>
      </c>
      <c r="L62" s="36">
        <v>21908.17</v>
      </c>
      <c r="M62" s="36">
        <v>3271.323276</v>
      </c>
      <c r="P62" s="23" t="s">
        <v>184</v>
      </c>
      <c r="Q62" s="23" t="s">
        <v>185</v>
      </c>
      <c r="R62" s="23" t="s">
        <v>76</v>
      </c>
      <c r="S62" s="23" t="s">
        <v>85</v>
      </c>
      <c r="T62" s="23" t="s">
        <v>186</v>
      </c>
      <c r="U62" s="23" t="s">
        <v>79</v>
      </c>
      <c r="V62" s="23" t="s">
        <v>187</v>
      </c>
      <c r="W62" s="78">
        <v>14.9646</v>
      </c>
      <c r="Z62" s="23">
        <v>1</v>
      </c>
      <c r="AA62" s="99">
        <v>1</v>
      </c>
      <c r="AB62" s="78">
        <v>581</v>
      </c>
      <c r="AC62" s="78">
        <v>2690.323276</v>
      </c>
      <c r="AD62" s="78">
        <v>0</v>
      </c>
      <c r="AE62" s="78">
        <v>0</v>
      </c>
    </row>
    <row r="63" spans="1:31" ht="12.75">
      <c r="A63" s="23">
        <v>140</v>
      </c>
      <c r="B63" s="23">
        <v>1000</v>
      </c>
      <c r="C63" s="30" t="s">
        <v>188</v>
      </c>
      <c r="D63" s="31" t="s">
        <v>67</v>
      </c>
      <c r="E63" s="32" t="s">
        <v>68</v>
      </c>
      <c r="F63" s="32" t="s">
        <v>183</v>
      </c>
      <c r="G63" s="32" t="s">
        <v>175</v>
      </c>
      <c r="H63" s="33" t="s">
        <v>71</v>
      </c>
      <c r="I63" s="31" t="s">
        <v>72</v>
      </c>
      <c r="J63" s="34" t="s">
        <v>143</v>
      </c>
      <c r="K63" s="35">
        <v>1</v>
      </c>
      <c r="L63" s="36">
        <v>21908.17</v>
      </c>
      <c r="M63" s="36">
        <v>10425.723276</v>
      </c>
      <c r="P63" s="23" t="s">
        <v>189</v>
      </c>
      <c r="Q63" s="23" t="s">
        <v>190</v>
      </c>
      <c r="R63" s="23" t="s">
        <v>76</v>
      </c>
      <c r="S63" s="23" t="s">
        <v>77</v>
      </c>
      <c r="T63" s="23" t="s">
        <v>186</v>
      </c>
      <c r="U63" s="23" t="s">
        <v>79</v>
      </c>
      <c r="V63" s="23" t="s">
        <v>187</v>
      </c>
      <c r="W63" s="78">
        <v>14.9646</v>
      </c>
      <c r="Z63" s="23">
        <v>1</v>
      </c>
      <c r="AA63" s="99">
        <v>1</v>
      </c>
      <c r="AB63" s="78">
        <v>581</v>
      </c>
      <c r="AC63" s="78">
        <v>2690.323276</v>
      </c>
      <c r="AD63" s="78">
        <v>0</v>
      </c>
      <c r="AE63" s="78">
        <v>7154.4</v>
      </c>
    </row>
    <row r="64" spans="1:31" ht="12.75">
      <c r="A64" s="23">
        <v>140</v>
      </c>
      <c r="B64" s="23">
        <v>1000</v>
      </c>
      <c r="C64" s="30" t="s">
        <v>182</v>
      </c>
      <c r="D64" s="31" t="s">
        <v>67</v>
      </c>
      <c r="E64" s="32" t="s">
        <v>68</v>
      </c>
      <c r="F64" s="32" t="s">
        <v>183</v>
      </c>
      <c r="G64" s="32" t="s">
        <v>175</v>
      </c>
      <c r="H64" s="33" t="s">
        <v>71</v>
      </c>
      <c r="I64" s="31" t="s">
        <v>72</v>
      </c>
      <c r="J64" s="34" t="s">
        <v>143</v>
      </c>
      <c r="K64" s="35">
        <v>1</v>
      </c>
      <c r="L64" s="36">
        <v>26695.75</v>
      </c>
      <c r="M64" s="36">
        <v>11139.6381</v>
      </c>
      <c r="P64" s="23" t="s">
        <v>184</v>
      </c>
      <c r="Q64" s="23" t="s">
        <v>185</v>
      </c>
      <c r="R64" s="23" t="s">
        <v>76</v>
      </c>
      <c r="S64" s="23" t="s">
        <v>85</v>
      </c>
      <c r="T64" s="23" t="s">
        <v>186</v>
      </c>
      <c r="U64" s="23" t="s">
        <v>79</v>
      </c>
      <c r="V64" s="23" t="s">
        <v>191</v>
      </c>
      <c r="W64" s="78">
        <v>18.2348</v>
      </c>
      <c r="Z64" s="23">
        <v>1</v>
      </c>
      <c r="AA64" s="99">
        <v>1</v>
      </c>
      <c r="AB64" s="78">
        <v>707</v>
      </c>
      <c r="AC64" s="78">
        <v>3278.2381</v>
      </c>
      <c r="AD64" s="78">
        <v>0</v>
      </c>
      <c r="AE64" s="78">
        <v>7154.4</v>
      </c>
    </row>
    <row r="65" spans="1:31" ht="12.75">
      <c r="A65" s="23">
        <v>140</v>
      </c>
      <c r="B65" s="23">
        <v>1000</v>
      </c>
      <c r="C65" s="30" t="s">
        <v>188</v>
      </c>
      <c r="D65" s="31" t="s">
        <v>67</v>
      </c>
      <c r="E65" s="32" t="s">
        <v>68</v>
      </c>
      <c r="F65" s="32" t="s">
        <v>183</v>
      </c>
      <c r="G65" s="32" t="s">
        <v>175</v>
      </c>
      <c r="H65" s="33" t="s">
        <v>71</v>
      </c>
      <c r="I65" s="31" t="s">
        <v>72</v>
      </c>
      <c r="J65" s="34" t="s">
        <v>143</v>
      </c>
      <c r="K65" s="35">
        <v>1</v>
      </c>
      <c r="L65" s="36">
        <v>26695.75</v>
      </c>
      <c r="M65" s="36">
        <v>11139.6381</v>
      </c>
      <c r="P65" s="23" t="s">
        <v>189</v>
      </c>
      <c r="Q65" s="23" t="s">
        <v>190</v>
      </c>
      <c r="R65" s="23" t="s">
        <v>76</v>
      </c>
      <c r="S65" s="23" t="s">
        <v>77</v>
      </c>
      <c r="T65" s="23" t="s">
        <v>186</v>
      </c>
      <c r="U65" s="23" t="s">
        <v>79</v>
      </c>
      <c r="V65" s="23" t="s">
        <v>191</v>
      </c>
      <c r="W65" s="78">
        <v>18.2348</v>
      </c>
      <c r="Z65" s="23">
        <v>1</v>
      </c>
      <c r="AA65" s="99">
        <v>1</v>
      </c>
      <c r="AB65" s="78">
        <v>707</v>
      </c>
      <c r="AC65" s="78">
        <v>3278.2381</v>
      </c>
      <c r="AD65" s="78">
        <v>0</v>
      </c>
      <c r="AE65" s="78">
        <v>7154.4</v>
      </c>
    </row>
    <row r="66" spans="1:31" ht="12.75">
      <c r="A66" s="23">
        <v>140</v>
      </c>
      <c r="B66" s="23">
        <v>1000</v>
      </c>
      <c r="C66" s="30" t="s">
        <v>182</v>
      </c>
      <c r="D66" s="31" t="s">
        <v>67</v>
      </c>
      <c r="E66" s="32" t="s">
        <v>68</v>
      </c>
      <c r="F66" s="32" t="s">
        <v>183</v>
      </c>
      <c r="G66" s="32" t="s">
        <v>175</v>
      </c>
      <c r="H66" s="33" t="s">
        <v>71</v>
      </c>
      <c r="I66" s="31" t="s">
        <v>72</v>
      </c>
      <c r="J66" s="34" t="s">
        <v>143</v>
      </c>
      <c r="K66" s="35">
        <v>1</v>
      </c>
      <c r="L66" s="36">
        <v>28131.93</v>
      </c>
      <c r="M66" s="36">
        <v>11354.001004</v>
      </c>
      <c r="P66" s="23" t="s">
        <v>184</v>
      </c>
      <c r="Q66" s="23" t="s">
        <v>185</v>
      </c>
      <c r="R66" s="23" t="s">
        <v>76</v>
      </c>
      <c r="S66" s="23" t="s">
        <v>85</v>
      </c>
      <c r="T66" s="23" t="s">
        <v>186</v>
      </c>
      <c r="U66" s="23" t="s">
        <v>79</v>
      </c>
      <c r="V66" s="23" t="s">
        <v>192</v>
      </c>
      <c r="W66" s="78">
        <v>19.2158</v>
      </c>
      <c r="Z66" s="23">
        <v>1</v>
      </c>
      <c r="AA66" s="99">
        <v>1</v>
      </c>
      <c r="AB66" s="78">
        <v>745</v>
      </c>
      <c r="AC66" s="78">
        <v>3454.601004</v>
      </c>
      <c r="AD66" s="78">
        <v>0</v>
      </c>
      <c r="AE66" s="78">
        <v>7154.4</v>
      </c>
    </row>
    <row r="67" spans="1:31" ht="12.75">
      <c r="A67" s="23">
        <v>140</v>
      </c>
      <c r="B67" s="23">
        <v>1000</v>
      </c>
      <c r="C67" s="30" t="s">
        <v>182</v>
      </c>
      <c r="D67" s="31" t="s">
        <v>67</v>
      </c>
      <c r="E67" s="32" t="s">
        <v>68</v>
      </c>
      <c r="F67" s="32" t="s">
        <v>183</v>
      </c>
      <c r="G67" s="32" t="s">
        <v>175</v>
      </c>
      <c r="H67" s="33" t="s">
        <v>71</v>
      </c>
      <c r="I67" s="31" t="s">
        <v>72</v>
      </c>
      <c r="J67" s="34" t="s">
        <v>143</v>
      </c>
      <c r="K67" s="35">
        <v>1</v>
      </c>
      <c r="L67" s="36">
        <v>28610.66</v>
      </c>
      <c r="M67" s="36">
        <v>11110.789047999999</v>
      </c>
      <c r="P67" s="23" t="s">
        <v>184</v>
      </c>
      <c r="Q67" s="23" t="s">
        <v>185</v>
      </c>
      <c r="R67" s="23" t="s">
        <v>76</v>
      </c>
      <c r="S67" s="23" t="s">
        <v>85</v>
      </c>
      <c r="T67" s="23" t="s">
        <v>186</v>
      </c>
      <c r="U67" s="23" t="s">
        <v>79</v>
      </c>
      <c r="V67" s="23" t="s">
        <v>193</v>
      </c>
      <c r="W67" s="78">
        <v>19.5428</v>
      </c>
      <c r="Z67" s="23">
        <v>1</v>
      </c>
      <c r="AA67" s="99">
        <v>1</v>
      </c>
      <c r="AB67" s="78">
        <v>443</v>
      </c>
      <c r="AC67" s="78">
        <v>3513.389048</v>
      </c>
      <c r="AD67" s="78">
        <v>0</v>
      </c>
      <c r="AE67" s="78">
        <v>7154.4</v>
      </c>
    </row>
    <row r="68" ht="12.75">
      <c r="A68" s="105" t="s">
        <v>195</v>
      </c>
    </row>
    <row r="69" spans="1:31" ht="12.75">
      <c r="A69" s="23">
        <v>142</v>
      </c>
      <c r="B69" s="23">
        <v>2400</v>
      </c>
      <c r="C69" s="30" t="s">
        <v>196</v>
      </c>
      <c r="D69" s="31" t="s">
        <v>67</v>
      </c>
      <c r="E69" s="32" t="s">
        <v>167</v>
      </c>
      <c r="F69" s="32" t="s">
        <v>197</v>
      </c>
      <c r="G69" s="32" t="s">
        <v>198</v>
      </c>
      <c r="H69" s="33" t="s">
        <v>71</v>
      </c>
      <c r="I69" s="31" t="s">
        <v>72</v>
      </c>
      <c r="J69" s="34" t="s">
        <v>73</v>
      </c>
      <c r="K69" s="35">
        <v>1</v>
      </c>
      <c r="L69" s="36">
        <v>25348.93</v>
      </c>
      <c r="M69" s="36">
        <v>10939.248604</v>
      </c>
      <c r="P69" s="23" t="s">
        <v>199</v>
      </c>
      <c r="Q69" s="23" t="s">
        <v>200</v>
      </c>
      <c r="R69" s="23" t="s">
        <v>76</v>
      </c>
      <c r="S69" s="23" t="s">
        <v>85</v>
      </c>
      <c r="T69" s="23" t="s">
        <v>201</v>
      </c>
      <c r="U69" s="23" t="s">
        <v>79</v>
      </c>
      <c r="V69" s="23" t="s">
        <v>202</v>
      </c>
      <c r="W69" s="78">
        <v>16.4177</v>
      </c>
      <c r="Z69" s="23">
        <v>1</v>
      </c>
      <c r="AA69" s="99">
        <v>1</v>
      </c>
      <c r="AB69" s="78">
        <v>672</v>
      </c>
      <c r="AC69" s="78">
        <v>3112.8486040000003</v>
      </c>
      <c r="AD69" s="78">
        <v>0</v>
      </c>
      <c r="AE69" s="78">
        <v>7154.4</v>
      </c>
    </row>
    <row r="70" spans="1:31" ht="12.75">
      <c r="A70" s="23">
        <v>142</v>
      </c>
      <c r="B70" s="23">
        <v>2400</v>
      </c>
      <c r="C70" s="30" t="s">
        <v>203</v>
      </c>
      <c r="D70" s="31" t="s">
        <v>67</v>
      </c>
      <c r="E70" s="32" t="s">
        <v>167</v>
      </c>
      <c r="F70" s="32" t="s">
        <v>197</v>
      </c>
      <c r="G70" s="32" t="s">
        <v>198</v>
      </c>
      <c r="H70" s="33" t="s">
        <v>71</v>
      </c>
      <c r="I70" s="31" t="s">
        <v>72</v>
      </c>
      <c r="J70" s="34" t="s">
        <v>73</v>
      </c>
      <c r="K70" s="35">
        <v>1</v>
      </c>
      <c r="L70" s="36">
        <v>32950.88</v>
      </c>
      <c r="M70" s="36">
        <v>12073.768064</v>
      </c>
      <c r="P70" s="23" t="s">
        <v>204</v>
      </c>
      <c r="Q70" s="23" t="s">
        <v>205</v>
      </c>
      <c r="R70" s="23" t="s">
        <v>76</v>
      </c>
      <c r="S70" s="23" t="s">
        <v>77</v>
      </c>
      <c r="T70" s="23" t="s">
        <v>206</v>
      </c>
      <c r="U70" s="23" t="s">
        <v>79</v>
      </c>
      <c r="V70" s="23" t="s">
        <v>207</v>
      </c>
      <c r="W70" s="78">
        <v>17.3792</v>
      </c>
      <c r="Z70" s="23">
        <v>1</v>
      </c>
      <c r="AA70" s="99">
        <v>1</v>
      </c>
      <c r="AB70" s="78">
        <v>873</v>
      </c>
      <c r="AC70" s="78">
        <v>4046.368064</v>
      </c>
      <c r="AD70" s="78">
        <v>0</v>
      </c>
      <c r="AE70" s="78">
        <v>7154.4</v>
      </c>
    </row>
    <row r="71" spans="1:31" ht="12.75">
      <c r="A71" s="23">
        <v>142</v>
      </c>
      <c r="B71" s="23">
        <v>2400</v>
      </c>
      <c r="C71" s="30" t="s">
        <v>196</v>
      </c>
      <c r="D71" s="31" t="s">
        <v>67</v>
      </c>
      <c r="E71" s="32" t="s">
        <v>167</v>
      </c>
      <c r="F71" s="32" t="s">
        <v>197</v>
      </c>
      <c r="G71" s="32" t="s">
        <v>198</v>
      </c>
      <c r="H71" s="33" t="s">
        <v>71</v>
      </c>
      <c r="I71" s="31" t="s">
        <v>72</v>
      </c>
      <c r="J71" s="34" t="s">
        <v>73</v>
      </c>
      <c r="K71" s="35">
        <v>1</v>
      </c>
      <c r="L71" s="36">
        <v>28812.74</v>
      </c>
      <c r="M71" s="36">
        <v>11456.604471999999</v>
      </c>
      <c r="P71" s="23" t="s">
        <v>199</v>
      </c>
      <c r="Q71" s="23" t="s">
        <v>208</v>
      </c>
      <c r="R71" s="23" t="s">
        <v>76</v>
      </c>
      <c r="S71" s="23" t="s">
        <v>85</v>
      </c>
      <c r="T71" s="23" t="s">
        <v>201</v>
      </c>
      <c r="U71" s="23" t="s">
        <v>79</v>
      </c>
      <c r="V71" s="23" t="s">
        <v>209</v>
      </c>
      <c r="W71" s="78">
        <v>18.6611</v>
      </c>
      <c r="Z71" s="23">
        <v>1</v>
      </c>
      <c r="AA71" s="99">
        <v>1</v>
      </c>
      <c r="AB71" s="78">
        <v>764</v>
      </c>
      <c r="AC71" s="78">
        <v>3538.2044720000004</v>
      </c>
      <c r="AD71" s="78">
        <v>0</v>
      </c>
      <c r="AE71" s="78">
        <v>7154.4</v>
      </c>
    </row>
    <row r="72" spans="1:31" ht="12.75">
      <c r="A72" s="23">
        <v>142</v>
      </c>
      <c r="B72" s="23">
        <v>2400</v>
      </c>
      <c r="C72" s="30" t="s">
        <v>203</v>
      </c>
      <c r="D72" s="31" t="s">
        <v>67</v>
      </c>
      <c r="E72" s="32" t="s">
        <v>167</v>
      </c>
      <c r="F72" s="32" t="s">
        <v>197</v>
      </c>
      <c r="G72" s="32" t="s">
        <v>198</v>
      </c>
      <c r="H72" s="33" t="s">
        <v>71</v>
      </c>
      <c r="I72" s="31" t="s">
        <v>72</v>
      </c>
      <c r="J72" s="34" t="s">
        <v>73</v>
      </c>
      <c r="K72" s="35">
        <v>1</v>
      </c>
      <c r="L72" s="36">
        <v>40850.48</v>
      </c>
      <c r="M72" s="36">
        <v>13253.838944</v>
      </c>
      <c r="P72" s="23" t="s">
        <v>204</v>
      </c>
      <c r="Q72" s="23" t="s">
        <v>210</v>
      </c>
      <c r="R72" s="23" t="s">
        <v>76</v>
      </c>
      <c r="S72" s="23" t="s">
        <v>77</v>
      </c>
      <c r="T72" s="23" t="s">
        <v>206</v>
      </c>
      <c r="U72" s="23" t="s">
        <v>79</v>
      </c>
      <c r="V72" s="23" t="s">
        <v>211</v>
      </c>
      <c r="W72" s="78">
        <v>21.5456</v>
      </c>
      <c r="Z72" s="23">
        <v>1</v>
      </c>
      <c r="AA72" s="99">
        <v>1</v>
      </c>
      <c r="AB72" s="78">
        <v>1083</v>
      </c>
      <c r="AC72" s="78">
        <v>5016.438944</v>
      </c>
      <c r="AD72" s="78">
        <v>0</v>
      </c>
      <c r="AE72" s="78">
        <v>7154.4</v>
      </c>
    </row>
    <row r="73" ht="12.75">
      <c r="A73" s="105" t="s">
        <v>213</v>
      </c>
    </row>
    <row r="74" spans="1:31" ht="12.75">
      <c r="A74" s="23">
        <v>165</v>
      </c>
      <c r="B74" s="23">
        <v>2220</v>
      </c>
      <c r="C74" s="30" t="s">
        <v>214</v>
      </c>
      <c r="D74" s="31" t="s">
        <v>67</v>
      </c>
      <c r="E74" s="32" t="s">
        <v>215</v>
      </c>
      <c r="F74" s="32" t="s">
        <v>69</v>
      </c>
      <c r="G74" s="32" t="s">
        <v>70</v>
      </c>
      <c r="H74" s="33" t="s">
        <v>71</v>
      </c>
      <c r="I74" s="31" t="s">
        <v>72</v>
      </c>
      <c r="J74" s="34" t="s">
        <v>216</v>
      </c>
      <c r="K74" s="35">
        <v>1</v>
      </c>
      <c r="L74" s="36">
        <v>67112.52</v>
      </c>
      <c r="M74" s="36">
        <v>10019.417456000001</v>
      </c>
      <c r="P74" s="23" t="s">
        <v>217</v>
      </c>
      <c r="Q74" s="23" t="s">
        <v>218</v>
      </c>
      <c r="R74" s="23" t="s">
        <v>76</v>
      </c>
      <c r="S74" s="23" t="s">
        <v>85</v>
      </c>
      <c r="T74" s="23" t="s">
        <v>78</v>
      </c>
      <c r="U74" s="23" t="s">
        <v>79</v>
      </c>
      <c r="V74" s="23" t="s">
        <v>80</v>
      </c>
      <c r="W74" s="78">
        <v>45.59270000000001</v>
      </c>
      <c r="Z74" s="23">
        <v>1</v>
      </c>
      <c r="AA74" s="99">
        <v>1</v>
      </c>
      <c r="AB74" s="78">
        <v>1778</v>
      </c>
      <c r="AC74" s="78">
        <v>8241.417456000001</v>
      </c>
      <c r="AD74" s="78">
        <v>0</v>
      </c>
      <c r="AE74" s="78">
        <v>0</v>
      </c>
    </row>
    <row r="75" ht="12.75">
      <c r="A75" s="105" t="s">
        <v>220</v>
      </c>
    </row>
    <row r="76" spans="1:31" ht="12.75">
      <c r="A76" s="23">
        <v>172</v>
      </c>
      <c r="B76" s="23">
        <v>1000</v>
      </c>
      <c r="C76" s="30" t="s">
        <v>221</v>
      </c>
      <c r="D76" s="31" t="s">
        <v>67</v>
      </c>
      <c r="E76" s="32" t="s">
        <v>222</v>
      </c>
      <c r="F76" s="32" t="s">
        <v>136</v>
      </c>
      <c r="G76" s="32" t="s">
        <v>223</v>
      </c>
      <c r="H76" s="33" t="s">
        <v>71</v>
      </c>
      <c r="I76" s="31" t="s">
        <v>72</v>
      </c>
      <c r="J76" s="34" t="s">
        <v>82</v>
      </c>
      <c r="K76" s="35">
        <v>0.333</v>
      </c>
      <c r="L76" s="36">
        <v>16621.052310000003</v>
      </c>
      <c r="M76" s="36">
        <v>6257.285223668001</v>
      </c>
      <c r="P76" s="23" t="s">
        <v>224</v>
      </c>
      <c r="Q76" s="23" t="s">
        <v>225</v>
      </c>
      <c r="R76" s="23" t="s">
        <v>76</v>
      </c>
      <c r="S76" s="23" t="s">
        <v>85</v>
      </c>
      <c r="T76" s="23" t="s">
        <v>78</v>
      </c>
      <c r="U76" s="23" t="s">
        <v>79</v>
      </c>
      <c r="V76" s="23" t="s">
        <v>226</v>
      </c>
      <c r="W76" s="78">
        <v>33.9083</v>
      </c>
      <c r="Z76" s="23">
        <v>0.333</v>
      </c>
      <c r="AA76" s="99">
        <v>0.333</v>
      </c>
      <c r="AB76" s="78">
        <v>440</v>
      </c>
      <c r="AC76" s="78">
        <v>2041.0652236680005</v>
      </c>
      <c r="AD76" s="78">
        <v>3776.22</v>
      </c>
      <c r="AE76" s="78">
        <v>0</v>
      </c>
    </row>
    <row r="77" spans="1:31" ht="12.75">
      <c r="A77" s="23">
        <v>172</v>
      </c>
      <c r="B77" s="23">
        <v>1000</v>
      </c>
      <c r="C77" s="30" t="s">
        <v>221</v>
      </c>
      <c r="D77" s="31" t="s">
        <v>67</v>
      </c>
      <c r="E77" s="32" t="s">
        <v>222</v>
      </c>
      <c r="F77" s="32" t="s">
        <v>136</v>
      </c>
      <c r="G77" s="32" t="s">
        <v>223</v>
      </c>
      <c r="H77" s="33" t="s">
        <v>71</v>
      </c>
      <c r="I77" s="31" t="s">
        <v>72</v>
      </c>
      <c r="J77" s="34" t="s">
        <v>92</v>
      </c>
      <c r="K77" s="35">
        <v>0.333</v>
      </c>
      <c r="L77" s="36">
        <v>16621.052310000003</v>
      </c>
      <c r="M77" s="36">
        <v>6257.285223668001</v>
      </c>
      <c r="P77" s="23" t="s">
        <v>224</v>
      </c>
      <c r="Q77" s="23" t="s">
        <v>225</v>
      </c>
      <c r="R77" s="23" t="s">
        <v>76</v>
      </c>
      <c r="S77" s="23" t="s">
        <v>85</v>
      </c>
      <c r="T77" s="23" t="s">
        <v>78</v>
      </c>
      <c r="U77" s="23" t="s">
        <v>79</v>
      </c>
      <c r="V77" s="23" t="s">
        <v>226</v>
      </c>
      <c r="W77" s="78">
        <v>33.9083</v>
      </c>
      <c r="Z77" s="23">
        <v>0.333</v>
      </c>
      <c r="AA77" s="99">
        <v>0.333</v>
      </c>
      <c r="AB77" s="78">
        <v>440</v>
      </c>
      <c r="AC77" s="78">
        <v>2041.0652236680005</v>
      </c>
      <c r="AD77" s="78">
        <v>3776.22</v>
      </c>
      <c r="AE77" s="78">
        <v>0</v>
      </c>
    </row>
    <row r="78" spans="1:31" ht="12.75">
      <c r="A78" s="23">
        <v>172</v>
      </c>
      <c r="B78" s="23">
        <v>1000</v>
      </c>
      <c r="C78" s="30" t="s">
        <v>221</v>
      </c>
      <c r="D78" s="31" t="s">
        <v>67</v>
      </c>
      <c r="E78" s="32" t="s">
        <v>222</v>
      </c>
      <c r="F78" s="32" t="s">
        <v>136</v>
      </c>
      <c r="G78" s="32" t="s">
        <v>223</v>
      </c>
      <c r="H78" s="33" t="s">
        <v>71</v>
      </c>
      <c r="I78" s="31" t="s">
        <v>72</v>
      </c>
      <c r="J78" s="34" t="s">
        <v>110</v>
      </c>
      <c r="K78" s="35">
        <v>0.33399999999999996</v>
      </c>
      <c r="L78" s="36">
        <v>16670.965379999998</v>
      </c>
      <c r="M78" s="36">
        <v>6276.754548663999</v>
      </c>
      <c r="P78" s="23" t="s">
        <v>224</v>
      </c>
      <c r="Q78" s="23" t="s">
        <v>225</v>
      </c>
      <c r="R78" s="23" t="s">
        <v>76</v>
      </c>
      <c r="S78" s="23" t="s">
        <v>85</v>
      </c>
      <c r="T78" s="23" t="s">
        <v>78</v>
      </c>
      <c r="U78" s="23" t="s">
        <v>79</v>
      </c>
      <c r="V78" s="23" t="s">
        <v>226</v>
      </c>
      <c r="W78" s="78">
        <v>33.9083</v>
      </c>
      <c r="Z78" s="23">
        <v>0.33399999999999996</v>
      </c>
      <c r="AA78" s="99">
        <v>0.33399999999999996</v>
      </c>
      <c r="AB78" s="78">
        <v>442</v>
      </c>
      <c r="AC78" s="78">
        <v>2047.1945486639997</v>
      </c>
      <c r="AD78" s="78">
        <v>3787.56</v>
      </c>
      <c r="AE78" s="78">
        <v>0</v>
      </c>
    </row>
    <row r="79" ht="12.75">
      <c r="A79" s="105" t="s">
        <v>228</v>
      </c>
    </row>
    <row r="80" spans="1:31" ht="12.75">
      <c r="A80" s="23">
        <v>186</v>
      </c>
      <c r="B80" s="23">
        <v>2600</v>
      </c>
      <c r="C80" s="30" t="s">
        <v>229</v>
      </c>
      <c r="D80" s="31" t="s">
        <v>67</v>
      </c>
      <c r="E80" s="32" t="s">
        <v>230</v>
      </c>
      <c r="F80" s="32" t="s">
        <v>77</v>
      </c>
      <c r="G80" s="32" t="s">
        <v>231</v>
      </c>
      <c r="H80" s="33" t="s">
        <v>71</v>
      </c>
      <c r="I80" s="31" t="s">
        <v>72</v>
      </c>
      <c r="J80" s="34" t="s">
        <v>73</v>
      </c>
      <c r="K80" s="35">
        <v>1</v>
      </c>
      <c r="L80" s="36">
        <v>29879.9</v>
      </c>
      <c r="M80" s="36">
        <v>9440.4</v>
      </c>
      <c r="P80" s="23" t="s">
        <v>232</v>
      </c>
      <c r="Q80" s="23" t="s">
        <v>233</v>
      </c>
      <c r="R80" s="23" t="s">
        <v>76</v>
      </c>
      <c r="S80" s="23" t="s">
        <v>85</v>
      </c>
      <c r="T80" s="23" t="s">
        <v>234</v>
      </c>
      <c r="U80" s="23" t="s">
        <v>79</v>
      </c>
      <c r="V80" s="23" t="s">
        <v>235</v>
      </c>
      <c r="W80" s="78">
        <v>15.759400000000001</v>
      </c>
      <c r="Z80" s="23">
        <v>1</v>
      </c>
      <c r="AA80" s="99">
        <v>1</v>
      </c>
      <c r="AB80" s="78">
        <v>2286</v>
      </c>
      <c r="AC80" s="78">
        <v>0</v>
      </c>
      <c r="AD80" s="78">
        <v>0</v>
      </c>
      <c r="AE80" s="78">
        <v>7154.4</v>
      </c>
    </row>
    <row r="81" spans="1:31" ht="12.75">
      <c r="A81" s="23">
        <v>186</v>
      </c>
      <c r="B81" s="23">
        <v>2600</v>
      </c>
      <c r="C81" s="30" t="s">
        <v>229</v>
      </c>
      <c r="D81" s="31" t="s">
        <v>67</v>
      </c>
      <c r="E81" s="32" t="s">
        <v>230</v>
      </c>
      <c r="F81" s="32" t="s">
        <v>77</v>
      </c>
      <c r="G81" s="32" t="s">
        <v>231</v>
      </c>
      <c r="H81" s="33" t="s">
        <v>71</v>
      </c>
      <c r="I81" s="31" t="s">
        <v>72</v>
      </c>
      <c r="J81" s="34" t="s">
        <v>73</v>
      </c>
      <c r="K81" s="35">
        <v>1</v>
      </c>
      <c r="L81" s="36">
        <v>30873.83</v>
      </c>
      <c r="M81" s="36">
        <v>9516.4</v>
      </c>
      <c r="P81" s="23" t="s">
        <v>232</v>
      </c>
      <c r="Q81" s="23" t="s">
        <v>233</v>
      </c>
      <c r="R81" s="23" t="s">
        <v>76</v>
      </c>
      <c r="S81" s="23" t="s">
        <v>85</v>
      </c>
      <c r="T81" s="23" t="s">
        <v>234</v>
      </c>
      <c r="U81" s="23" t="s">
        <v>79</v>
      </c>
      <c r="V81" s="23" t="s">
        <v>236</v>
      </c>
      <c r="W81" s="78">
        <v>16.2837</v>
      </c>
      <c r="Z81" s="23">
        <v>1</v>
      </c>
      <c r="AA81" s="99">
        <v>1</v>
      </c>
      <c r="AB81" s="78">
        <v>2362</v>
      </c>
      <c r="AC81" s="78">
        <v>0</v>
      </c>
      <c r="AD81" s="78">
        <v>0</v>
      </c>
      <c r="AE81" s="78">
        <v>7154.4</v>
      </c>
    </row>
    <row r="82" spans="1:31" ht="12.75">
      <c r="A82" s="23">
        <v>186</v>
      </c>
      <c r="B82" s="23">
        <v>2600</v>
      </c>
      <c r="C82" s="30" t="s">
        <v>237</v>
      </c>
      <c r="D82" s="31" t="s">
        <v>67</v>
      </c>
      <c r="E82" s="32" t="s">
        <v>230</v>
      </c>
      <c r="F82" s="32" t="s">
        <v>77</v>
      </c>
      <c r="G82" s="32" t="s">
        <v>231</v>
      </c>
      <c r="H82" s="33" t="s">
        <v>71</v>
      </c>
      <c r="I82" s="31" t="s">
        <v>72</v>
      </c>
      <c r="J82" s="34" t="s">
        <v>73</v>
      </c>
      <c r="K82" s="35">
        <v>1</v>
      </c>
      <c r="L82" s="36">
        <v>30493.51</v>
      </c>
      <c r="M82" s="36">
        <v>7962.4</v>
      </c>
      <c r="P82" s="23" t="s">
        <v>238</v>
      </c>
      <c r="Q82" s="23" t="s">
        <v>239</v>
      </c>
      <c r="R82" s="23" t="s">
        <v>76</v>
      </c>
      <c r="S82" s="23" t="s">
        <v>77</v>
      </c>
      <c r="T82" s="23" t="s">
        <v>234</v>
      </c>
      <c r="U82" s="23" t="s">
        <v>79</v>
      </c>
      <c r="V82" s="23" t="s">
        <v>240</v>
      </c>
      <c r="W82" s="78">
        <v>16.0831</v>
      </c>
      <c r="Z82" s="23">
        <v>1</v>
      </c>
      <c r="AA82" s="99">
        <v>1</v>
      </c>
      <c r="AB82" s="78">
        <v>808</v>
      </c>
      <c r="AC82" s="78">
        <v>0</v>
      </c>
      <c r="AD82" s="78">
        <v>0</v>
      </c>
      <c r="AE82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2013-06-03T15:17:42Z</dcterms:modified>
  <cp:category/>
  <cp:version/>
  <cp:contentType/>
  <cp:contentStatus/>
</cp:coreProperties>
</file>