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<sst xmlns="http://schemas.openxmlformats.org/spreadsheetml/2006/main" count="963" uniqueCount="234">
  <si>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</si>
  <si>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</si>
  <si>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</si>
  <si>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</si>
  <si>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</si>
  <si>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</si>
  <si>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</si>
  <si>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</si>
  <si>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</si>
  <si>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</si>
  <si>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</si>
  <si>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</si>
  <si>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</si>
  <si>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</si>
  <si>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</si>
  <si>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</si>
  <si>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</si>
  <si>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</si>
  <si>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</si>
  <si>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</si>
  <si>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</si>
  <si>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</si>
  <si>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</si>
  <si>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</si>
  <si>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</si>
  <si>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</si>
  <si>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</si>
  <si>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</si>
  <si>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</si>
  <si>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</si>
  <si>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</si>
  <si>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</si>
  <si>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</si>
  <si>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</si>
  <si>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</si>
  <si>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</si>
  <si>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</si>
  <si>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</si>
  <si>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</si>
  <si>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</si>
  <si>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</si>
  <si>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</si>
  <si>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</si>
  <si>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</si>
  <si>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</si>
  <si>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</si>
  <si>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</si>
  <si>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</si>
  <si>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</si>
  <si>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</si>
  <si>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</si>
  <si>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</si>
  <si>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</si>
  <si>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</si>
  <si>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</si>
  <si>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</si>
  <si>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</si>
  <si>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</si>
  <si>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</si>
  <si>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</si>
  <si>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CHESNUT ELEM</t>
  </si>
  <si>
    <t>PROJECT 000101 LOC 152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</si>
  <si>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</si>
  <si>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</si>
  <si>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</si>
  <si>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</si>
  <si>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</si>
  <si>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</si>
  <si>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</si>
  <si>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</si>
  <si>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</si>
  <si>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</si>
  <si>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152</t>
  </si>
  <si>
    <t>1011</t>
  </si>
  <si>
    <t>333300</t>
  </si>
  <si>
    <t>1523E0100</t>
  </si>
  <si>
    <t>B</t>
  </si>
  <si>
    <t>01</t>
  </si>
  <si>
    <t>M08</t>
  </si>
  <si>
    <t>NORM</t>
  </si>
  <si>
    <t>E0403</t>
  </si>
  <si>
    <t>E0417</t>
  </si>
  <si>
    <t>E0514</t>
  </si>
  <si>
    <t>Teacher, Grade 1</t>
  </si>
  <si>
    <t>1021</t>
  </si>
  <si>
    <t>332200</t>
  </si>
  <si>
    <t>1523E1100</t>
  </si>
  <si>
    <t>E0401</t>
  </si>
  <si>
    <t>Teacher, Grade 2</t>
  </si>
  <si>
    <t>332300</t>
  </si>
  <si>
    <t>1523E2100</t>
  </si>
  <si>
    <t>Teacher, Grade 3</t>
  </si>
  <si>
    <t>332400</t>
  </si>
  <si>
    <t>1523E3100</t>
  </si>
  <si>
    <t>E0402</t>
  </si>
  <si>
    <t>E0408</t>
  </si>
  <si>
    <t>E0411</t>
  </si>
  <si>
    <t>E0412</t>
  </si>
  <si>
    <t>E0420</t>
  </si>
  <si>
    <t>E0502</t>
  </si>
  <si>
    <t>E0523</t>
  </si>
  <si>
    <t>Teacher, Grade 4</t>
  </si>
  <si>
    <t>1051</t>
  </si>
  <si>
    <t>332600</t>
  </si>
  <si>
    <t>1523E4100</t>
  </si>
  <si>
    <t>02</t>
  </si>
  <si>
    <t>E0404</t>
  </si>
  <si>
    <t>E0406</t>
  </si>
  <si>
    <t>Teacher, Grade 5</t>
  </si>
  <si>
    <t>332700</t>
  </si>
  <si>
    <t>1523E5100</t>
  </si>
  <si>
    <t>E0623</t>
  </si>
  <si>
    <t>Teacher, Gifted</t>
  </si>
  <si>
    <t>2111</t>
  </si>
  <si>
    <t>332100</t>
  </si>
  <si>
    <t>1523H0100</t>
  </si>
  <si>
    <t>E0419</t>
  </si>
  <si>
    <t>E0520</t>
  </si>
  <si>
    <t>Teacher, ESOL</t>
  </si>
  <si>
    <t>140101</t>
  </si>
  <si>
    <t>1351</t>
  </si>
  <si>
    <t>330900</t>
  </si>
  <si>
    <t>1523G0100</t>
  </si>
  <si>
    <t>Teacher, Interrelated</t>
  </si>
  <si>
    <t>06</t>
  </si>
  <si>
    <t>2021</t>
  </si>
  <si>
    <t>632500</t>
  </si>
  <si>
    <t>1523N0300</t>
  </si>
  <si>
    <t>N08</t>
  </si>
  <si>
    <t>E0501</t>
  </si>
  <si>
    <t>ART,MUSIC,PE PERSONNEL</t>
  </si>
  <si>
    <t>ART,MUSIC,PE PERSONNEL (118)</t>
  </si>
  <si>
    <t>Teacher, Health and Phys. Ed.</t>
  </si>
  <si>
    <t>88</t>
  </si>
  <si>
    <t>333000</t>
  </si>
  <si>
    <t>1523D0500</t>
  </si>
  <si>
    <t>E0407</t>
  </si>
  <si>
    <t>Teacher, Art</t>
  </si>
  <si>
    <t>330300</t>
  </si>
  <si>
    <t>1523D0100</t>
  </si>
  <si>
    <t>Teacher, Music-General</t>
  </si>
  <si>
    <t>334000</t>
  </si>
  <si>
    <t>1523D0200</t>
  </si>
  <si>
    <t>E0511</t>
  </si>
  <si>
    <t>PRINCIPAL</t>
  </si>
  <si>
    <t>PRINCIPAL (130)</t>
  </si>
  <si>
    <t>Principal, Elem School</t>
  </si>
  <si>
    <t>52</t>
  </si>
  <si>
    <t>0000</t>
  </si>
  <si>
    <t>300100</t>
  </si>
  <si>
    <t>1520A0100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</si>
  <si>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</si>
  <si>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</si>
  <si>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</si>
  <si>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</si>
  <si>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</si>
  <si>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</si>
  <si>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</si>
  <si>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1520A0200</t>
  </si>
  <si>
    <t>M17</t>
  </si>
  <si>
    <t>AP108</t>
  </si>
  <si>
    <t>AIDES AND PARAPROFESSIONALS</t>
  </si>
  <si>
    <t>AIDES AND PARAPROFESSIONALS (140)</t>
  </si>
  <si>
    <t>Paraprofessional-Interrelated</t>
  </si>
  <si>
    <t>09</t>
  </si>
  <si>
    <t>680100</t>
  </si>
  <si>
    <t>1528P0100</t>
  </si>
  <si>
    <t>T05</t>
  </si>
  <si>
    <t>PA218</t>
  </si>
  <si>
    <t>Para, Special Ed</t>
  </si>
  <si>
    <t>2041</t>
  </si>
  <si>
    <t>680900</t>
  </si>
  <si>
    <t>1528N0100</t>
  </si>
  <si>
    <t>PA211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</si>
  <si>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</si>
  <si>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</si>
  <si>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</si>
  <si>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</si>
  <si>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</si>
  <si>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</si>
  <si>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</si>
  <si>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1527SEC10</t>
  </si>
  <si>
    <t>T15</t>
  </si>
  <si>
    <t>SEC05</t>
  </si>
  <si>
    <t>Secretary 12 Month   ES</t>
  </si>
  <si>
    <t>371400</t>
  </si>
  <si>
    <t>1527T0400</t>
  </si>
  <si>
    <t>T21</t>
  </si>
  <si>
    <t>SEC06</t>
  </si>
  <si>
    <t>LIBRARIAN/MEDIA SPECIALIST</t>
  </si>
  <si>
    <t>ELEMENTARY COUNSELOR</t>
  </si>
  <si>
    <t>ELEMENTARY COUNSELOR (172)</t>
  </si>
  <si>
    <t>Counselor I</t>
  </si>
  <si>
    <t>42</t>
  </si>
  <si>
    <t>89</t>
  </si>
  <si>
    <t>320600</t>
  </si>
  <si>
    <t>1522C0100</t>
  </si>
  <si>
    <t>H1621</t>
  </si>
  <si>
    <t>CUSTODIAL PERSONNEL</t>
  </si>
  <si>
    <t>CUSTODIAL PERSONNEL (186)</t>
  </si>
  <si>
    <t>Custodian II 12 Month (Elem)</t>
  </si>
  <si>
    <t>57</t>
  </si>
  <si>
    <t>86</t>
  </si>
  <si>
    <t>360200</t>
  </si>
  <si>
    <t>1526S0300</t>
  </si>
  <si>
    <t>S21</t>
  </si>
  <si>
    <t>CL106</t>
  </si>
  <si>
    <t>CL115</t>
  </si>
  <si>
    <t>Custodian, Head</t>
  </si>
  <si>
    <t>360500</t>
  </si>
  <si>
    <t>1526S0100</t>
  </si>
  <si>
    <t>CL202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</si>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</sst>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1521852.41</v>
      </c>
      <c r="E8" s="67">
        <v>1466165.03</v>
      </c>
      <c r="F8" s="67">
        <v>1334843</v>
      </c>
      <c r="G8" s="67">
        <f>SUMIF(DISCRETIONARY!B11:B65536,"="&amp;SUMMARY!B8,DISCRETIONARY!$P$11:$P$65536)+SUMIF(PERSONNEL!$A$10:$A$65536,"="&amp;SUMMARY!B8,PERSONNEL!$L$10:$L$65536)</f>
        <v>1321370.5200000003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130</v>
      </c>
      <c r="D9" s="67">
        <v>99637.68</v>
      </c>
      <c r="E9" s="67">
        <v>116439.42</v>
      </c>
      <c r="F9" s="67">
        <v>120267</v>
      </c>
      <c r="G9" s="67">
        <f>SUMIF(DISCRETIONARY!B11:B65536,"="&amp;SUMMARY!B9,DISCRETIONARY!$P$11:$P$65536)+SUMIF(PERSONNEL!$A$10:$A$65536,"="&amp;SUMMARY!B9,PERSONNEL!$L$10:$L$65536)</f>
        <v>120267.15000000002</v>
      </c>
      <c r="J9" s="103" t="s">
        <v>58</v>
      </c>
      <c r="K9" s="67">
        <v>2017812.0563606368</v>
      </c>
      <c r="L9" s="67">
        <v>1951156.68</v>
      </c>
      <c r="M9" s="67">
        <f>L9-K9</f>
        <v>-66655.3763606369</v>
      </c>
      <c r="N9" s="104">
        <f>M9/K9</f>
        <v>-0.03303349097876725</v>
      </c>
    </row>
    <row r="10" spans="1:14" ht="12.75">
      <c r="A10" s="65" t="s">
        <v>63</v>
      </c>
      <c r="B10" s="66">
        <v>130</v>
      </c>
      <c r="C10" s="65" t="s">
        <v>144</v>
      </c>
      <c r="D10" s="67">
        <v>125933.36</v>
      </c>
      <c r="E10" s="67">
        <v>116862.33</v>
      </c>
      <c r="F10" s="67">
        <v>99645.47922585384</v>
      </c>
      <c r="G10" s="67">
        <f>SUMIF(DISCRETIONARY!B11:B65536,"="&amp;SUMMARY!B10,DISCRETIONARY!$P$11:$P$65536)+SUMIF(PERSONNEL!$A$10:$A$65536,"="&amp;SUMMARY!B10,PERSONNEL!$L$10:$L$65536)</f>
        <v>96562.66</v>
      </c>
      <c r="J10" s="103" t="s">
        <v>25</v>
      </c>
      <c r="K10" s="67">
        <v>623559.4559478123</v>
      </c>
      <c r="L10" s="67">
        <v>675189.9261360001</v>
      </c>
      <c r="M10" s="67">
        <f>L10-K10</f>
        <v>51630.470188187785</v>
      </c>
      <c r="N10" s="104">
        <f>M10/K10</f>
        <v>0.08279959464283852</v>
      </c>
    </row>
    <row r="11" spans="1:14" ht="12.75">
      <c r="A11" s="65" t="s">
        <v>63</v>
      </c>
      <c r="B11" s="66">
        <v>131</v>
      </c>
      <c r="C11" s="65" t="s">
        <v>153</v>
      </c>
      <c r="D11" s="67">
        <v>80858.2</v>
      </c>
      <c r="E11" s="67">
        <v>81010.2</v>
      </c>
      <c r="F11" s="67">
        <v>80167</v>
      </c>
      <c r="G11" s="67">
        <f>SUMIF(DISCRETIONARY!B11:B65536,"="&amp;SUMMARY!B11,DISCRETIONARY!$P$11:$P$65536)+SUMIF(PERSONNEL!$A$10:$A$65536,"="&amp;SUMMARY!B11,PERSONNEL!$L$10:$L$65536)</f>
        <v>62285.17</v>
      </c>
      <c r="J11" s="103" t="s">
        <v>59</v>
      </c>
      <c r="K11" s="67">
        <v>29731</v>
      </c>
      <c r="L11" s="67">
        <v>31928</v>
      </c>
      <c r="M11" s="67">
        <f>L11-K11</f>
        <v>2197</v>
      </c>
      <c r="N11" s="104">
        <f>M11/K11</f>
        <v>0.07389593353738522</v>
      </c>
    </row>
    <row r="12" spans="1:7" ht="12.75">
      <c r="A12" s="65" t="s">
        <v>63</v>
      </c>
      <c r="B12" s="66">
        <v>140</v>
      </c>
      <c r="C12" s="65" t="s">
        <v>161</v>
      </c>
      <c r="D12" s="67">
        <v>74886.07</v>
      </c>
      <c r="E12" s="67">
        <v>127769.47</v>
      </c>
      <c r="F12" s="67">
        <v>133295</v>
      </c>
      <c r="G12" s="67">
        <f>SUMIF(DISCRETIONARY!B11:B65536,"="&amp;SUMMARY!B12,DISCRETIONARY!$P$11:$P$65536)+SUMIF(PERSONNEL!$A$10:$A$65536,"="&amp;SUMMARY!B12,PERSONNEL!$L$10:$L$65536)</f>
        <v>132520.97999999998</v>
      </c>
    </row>
    <row r="13" spans="1:7" ht="12.75">
      <c r="A13" s="65" t="s">
        <v>63</v>
      </c>
      <c r="B13" s="66">
        <v>142</v>
      </c>
      <c r="C13" s="65" t="s">
        <v>175</v>
      </c>
      <c r="D13" s="67">
        <v>59788.95</v>
      </c>
      <c r="E13" s="67">
        <v>59625.75</v>
      </c>
      <c r="F13" s="67">
        <v>59062</v>
      </c>
      <c r="G13" s="67">
        <f>SUMIF(DISCRETIONARY!B11:B65536,"="&amp;SUMMARY!B13,DISCRETIONARY!$P$11:$P$65536)+SUMIF(PERSONNEL!$A$10:$A$65536,"="&amp;SUMMARY!B13,PERSONNEL!$L$10:$L$65536)</f>
        <v>59289.509999999995</v>
      </c>
    </row>
    <row r="14" spans="1:7" ht="12.75">
      <c r="A14" s="65" t="s">
        <v>63</v>
      </c>
      <c r="B14" s="66">
        <v>165</v>
      </c>
      <c r="C14" s="65" t="s">
        <v>189</v>
      </c>
      <c r="D14" s="67">
        <v>66424.48</v>
      </c>
      <c r="E14" s="67">
        <v>66549.42</v>
      </c>
      <c r="F14" s="67">
        <v>55145.322400995734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172</v>
      </c>
      <c r="C15" s="65" t="s">
        <v>190</v>
      </c>
      <c r="D15" s="67">
        <v>79090.36</v>
      </c>
      <c r="E15" s="67">
        <v>79243.74</v>
      </c>
      <c r="F15" s="67">
        <v>52551.25473378727</v>
      </c>
      <c r="G15" s="67">
        <f>SUMIF(DISCRETIONARY!B11:B65536,"="&amp;SUMMARY!B15,DISCRETIONARY!$P$11:$P$65536)+SUMIF(PERSONNEL!$A$10:$A$65536,"="&amp;SUMMARY!B15,PERSONNEL!$L$10:$L$65536)</f>
        <v>76285.21000000002</v>
      </c>
    </row>
    <row r="16" spans="1:7" ht="12.75">
      <c r="A16" s="65" t="s">
        <v>63</v>
      </c>
      <c r="B16" s="66">
        <v>186</v>
      </c>
      <c r="C16" s="65" t="s">
        <v>198</v>
      </c>
      <c r="D16" s="67">
        <v>84223.6</v>
      </c>
      <c r="E16" s="67">
        <v>83535.36</v>
      </c>
      <c r="F16" s="67">
        <v>82836</v>
      </c>
      <c r="G16" s="67">
        <f>SUMIF(DISCRETIONARY!B11:B65536,"="&amp;SUMMARY!B16,DISCRETIONARY!$P$11:$P$65536)+SUMIF(PERSONNEL!$A$10:$A$65536,"="&amp;SUMMARY!B16,PERSONNEL!$L$10:$L$65536)</f>
        <v>82575.48</v>
      </c>
    </row>
    <row r="17" spans="1:7" ht="12.75">
      <c r="A17" s="65" t="s">
        <v>63</v>
      </c>
      <c r="B17" s="66">
        <v>210</v>
      </c>
      <c r="C17" s="65" t="s">
        <v>212</v>
      </c>
      <c r="D17" s="67">
        <v>347725.14</v>
      </c>
      <c r="E17" s="67">
        <v>356994.95</v>
      </c>
      <c r="F17" s="67">
        <v>337621.92174786434</v>
      </c>
      <c r="G17" s="67">
        <f>SUMIF(DISCRETIONARY!B11:B65536,"="&amp;SUMMARY!B17,DISCRETIONARY!$P$11:$P$65536)+SUMIF(PERSONNEL!$A$10:$A$65536,"="&amp;SUMMARY!B17,PERSONNEL!$L$10:$L$65536)+SUM(PERSONNEL!$AD$10:$AE$65536)</f>
        <v>391765.2</v>
      </c>
    </row>
    <row r="18" spans="1:7" ht="12.75">
      <c r="A18" s="65" t="s">
        <v>63</v>
      </c>
      <c r="B18" s="66">
        <v>230</v>
      </c>
      <c r="C18" s="65" t="s">
        <v>213</v>
      </c>
      <c r="D18" s="67">
        <v>214900.19</v>
      </c>
      <c r="E18" s="67">
        <v>214376.83</v>
      </c>
      <c r="F18" s="67">
        <v>232215.16158394085</v>
      </c>
      <c r="G18" s="67">
        <f>SUMIF(DISCRETIONARY!B11:B65536,"="&amp;SUMMARY!B18,DISCRETIONARY!$P$11:$P$65536)+SUMIF(PERSONNEL!$A$10:$A$65536,"="&amp;SUMMARY!B18,PERSONNEL!$L$10:$L$65536)+SUM(PERSONNEL!$AC$10:$AC$65536)</f>
        <v>232690.72613600007</v>
      </c>
    </row>
    <row r="19" spans="1:7" ht="12.75">
      <c r="A19" s="65" t="s">
        <v>63</v>
      </c>
      <c r="B19" s="66">
        <v>290</v>
      </c>
      <c r="C19" s="65" t="s">
        <v>214</v>
      </c>
      <c r="D19" s="67">
        <v>52978.43</v>
      </c>
      <c r="E19" s="67">
        <v>55696.59</v>
      </c>
      <c r="F19" s="67">
        <v>53722.372616007284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50734</v>
      </c>
    </row>
    <row r="20" spans="1:7" ht="12.75">
      <c r="A20" s="65" t="s">
        <v>63</v>
      </c>
      <c r="B20" s="66">
        <v>580</v>
      </c>
      <c r="C20" s="65" t="s">
        <v>215</v>
      </c>
      <c r="D20" s="67">
        <v>0</v>
      </c>
      <c r="E20" s="67">
        <v>0</v>
      </c>
      <c r="F20" s="67">
        <v>387</v>
      </c>
      <c r="G20" s="67">
        <f>SUMIF(DISCRETIONARY!B11:B65536,"="&amp;SUMMARY!B20,DISCRETIONARY!$P$11:$P$65536)+SUMIF(PERSONNEL!$A$10:$A$65536,"="&amp;SUMMARY!B20,PERSONNEL!$L$10:$L$65536)</f>
        <v>420</v>
      </c>
    </row>
    <row r="21" spans="1:7" ht="12.75">
      <c r="A21" s="65" t="s">
        <v>63</v>
      </c>
      <c r="B21" s="66">
        <v>610</v>
      </c>
      <c r="C21" s="65" t="s">
        <v>220</v>
      </c>
      <c r="D21" s="67">
        <v>24148.65</v>
      </c>
      <c r="E21" s="67">
        <v>28544.36</v>
      </c>
      <c r="F21" s="67">
        <v>26682</v>
      </c>
      <c r="G21" s="67">
        <f>SUMIF(DISCRETIONARY!B11:B65536,"="&amp;SUMMARY!B21,DISCRETIONARY!$P$11:$P$65536)+SUMIF(PERSONNEL!$A$10:$A$65536,"="&amp;SUMMARY!B21,PERSONNEL!$L$10:$L$65536)</f>
        <v>25250</v>
      </c>
    </row>
    <row r="22" spans="1:7" ht="12.75">
      <c r="A22" s="65" t="s">
        <v>63</v>
      </c>
      <c r="B22" s="66">
        <v>730</v>
      </c>
      <c r="C22" s="65" t="s">
        <v>228</v>
      </c>
      <c r="D22" s="67">
        <v>2247.62</v>
      </c>
      <c r="E22" s="67">
        <v>873.65</v>
      </c>
      <c r="F22" s="67">
        <v>2662</v>
      </c>
      <c r="G22" s="67">
        <f>SUMIF(DISCRETIONARY!B11:B65536,"="&amp;SUMMARY!B22,DISCRETIONARY!$P$11:$P$65536)+SUMIF(PERSONNEL!$A$10:$A$65536,"="&amp;SUMMARY!B22,PERSONNEL!$L$10:$L$65536)</f>
        <v>6258</v>
      </c>
    </row>
    <row r="23" ht="13.5" thickBot="1"/>
    <row r="24" spans="3:8" ht="13.5" thickBot="1">
      <c r="C24" s="108" t="s">
        <v>8</v>
      </c>
      <c r="D24" s="109">
        <f>SUM(D8:D22)</f>
        <v>2834695.14</v>
      </c>
      <c r="E24" s="110">
        <f>SUM(E8:E22)</f>
        <v>2853687.0999999996</v>
      </c>
      <c r="F24" s="110">
        <f>SUM(F8:F22)</f>
        <v>2671102.5123084495</v>
      </c>
      <c r="G24" s="111">
        <f>SUM(G8:G22)</f>
        <v>2658274.6061360002</v>
      </c>
      <c r="H24" s="107">
        <f>(G24-F24)/F24</f>
        <v>-0.004802476173541899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CHESNUT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26396.270000000004</v>
      </c>
      <c r="M9" s="55">
        <f>SUMIF($C10:$C65536,"=X",M10:M65536)</f>
        <v>29418.010000000002</v>
      </c>
      <c r="N9" s="55">
        <f>SUMIF($C10:$C65536,"=X",N10:N65536)</f>
        <v>29731</v>
      </c>
      <c r="O9" s="92">
        <f>SUMIF($C10:$C65536,"=X",O10:O65536)</f>
        <v>17248.18</v>
      </c>
      <c r="P9" s="89">
        <f>SUMIF(C10:C65536,"=X",P10:P65536)+SUMIF(C10:C65536,"=X",Q10:Q65536)</f>
        <v>31928</v>
      </c>
      <c r="T9" s="93">
        <f>IF(N9=0,0,(P9-N9)/N9)</f>
        <v>0.07389593353738522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216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217</v>
      </c>
      <c r="G12" s="58" t="s">
        <v>70</v>
      </c>
      <c r="H12" s="59" t="s">
        <v>71</v>
      </c>
      <c r="I12" s="57" t="s">
        <v>72</v>
      </c>
      <c r="J12" s="60" t="s">
        <v>84</v>
      </c>
      <c r="K12" s="52" t="s">
        <v>218</v>
      </c>
      <c r="L12" s="61">
        <v>0</v>
      </c>
      <c r="M12" s="61">
        <v>0</v>
      </c>
      <c r="N12" s="61">
        <v>387</v>
      </c>
      <c r="O12" s="61">
        <v>0</v>
      </c>
      <c r="P12" s="18">
        <v>392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217</v>
      </c>
      <c r="G13" s="58" t="s">
        <v>70</v>
      </c>
      <c r="H13" s="59" t="s">
        <v>71</v>
      </c>
      <c r="I13" s="57" t="s">
        <v>72</v>
      </c>
      <c r="J13" s="60" t="s">
        <v>125</v>
      </c>
      <c r="K13" s="52" t="s">
        <v>219</v>
      </c>
      <c r="L13" s="61">
        <v>0</v>
      </c>
      <c r="M13" s="61">
        <v>0</v>
      </c>
      <c r="N13" s="61">
        <v>0</v>
      </c>
      <c r="O13" s="61">
        <v>0</v>
      </c>
      <c r="P13" s="18">
        <v>28</v>
      </c>
    </row>
    <row r="14" spans="1:16" ht="12.75" customHeight="1">
      <c r="A14" s="106" t="s">
        <v>221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222</v>
      </c>
      <c r="G15" s="58" t="s">
        <v>70</v>
      </c>
      <c r="H15" s="59" t="s">
        <v>71</v>
      </c>
      <c r="I15" s="57" t="s">
        <v>72</v>
      </c>
      <c r="J15" s="60" t="s">
        <v>84</v>
      </c>
      <c r="K15" s="52" t="s">
        <v>223</v>
      </c>
      <c r="L15" s="61">
        <v>5674.64</v>
      </c>
      <c r="M15" s="61">
        <v>5639.94</v>
      </c>
      <c r="N15" s="61">
        <v>5675</v>
      </c>
      <c r="O15" s="61">
        <v>4999.43</v>
      </c>
      <c r="P15" s="18">
        <v>5705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222</v>
      </c>
      <c r="G16" s="58" t="s">
        <v>70</v>
      </c>
      <c r="H16" s="59" t="s">
        <v>71</v>
      </c>
      <c r="I16" s="57" t="s">
        <v>72</v>
      </c>
      <c r="J16" s="60" t="s">
        <v>125</v>
      </c>
      <c r="K16" s="52" t="s">
        <v>223</v>
      </c>
      <c r="L16" s="61">
        <v>2339.11</v>
      </c>
      <c r="M16" s="61">
        <v>1413.94</v>
      </c>
      <c r="N16" s="61">
        <v>2123</v>
      </c>
      <c r="O16" s="61">
        <v>752.44</v>
      </c>
      <c r="P16" s="18">
        <v>2930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222</v>
      </c>
      <c r="G17" s="58" t="s">
        <v>77</v>
      </c>
      <c r="H17" s="59" t="s">
        <v>71</v>
      </c>
      <c r="I17" s="57" t="s">
        <v>72</v>
      </c>
      <c r="J17" s="60" t="s">
        <v>84</v>
      </c>
      <c r="K17" s="52" t="s">
        <v>224</v>
      </c>
      <c r="L17" s="61">
        <v>9351.35</v>
      </c>
      <c r="M17" s="61">
        <v>12396.77</v>
      </c>
      <c r="N17" s="61">
        <v>9152</v>
      </c>
      <c r="O17" s="61">
        <v>3064.24</v>
      </c>
      <c r="P17" s="18">
        <v>9262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222</v>
      </c>
      <c r="G18" s="58" t="s">
        <v>77</v>
      </c>
      <c r="H18" s="59" t="s">
        <v>71</v>
      </c>
      <c r="I18" s="57" t="s">
        <v>72</v>
      </c>
      <c r="J18" s="60" t="s">
        <v>125</v>
      </c>
      <c r="K18" s="52" t="s">
        <v>224</v>
      </c>
      <c r="L18" s="61">
        <v>302.63</v>
      </c>
      <c r="M18" s="61">
        <v>2027.51</v>
      </c>
      <c r="N18" s="61">
        <v>3233</v>
      </c>
      <c r="O18" s="61">
        <v>3232.52</v>
      </c>
      <c r="P18" s="18">
        <v>660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222</v>
      </c>
      <c r="G19" s="58" t="s">
        <v>70</v>
      </c>
      <c r="H19" s="59" t="s">
        <v>225</v>
      </c>
      <c r="I19" s="57" t="s">
        <v>72</v>
      </c>
      <c r="J19" s="60" t="s">
        <v>226</v>
      </c>
      <c r="K19" s="52" t="s">
        <v>227</v>
      </c>
      <c r="L19" s="61">
        <v>6480.92</v>
      </c>
      <c r="M19" s="61">
        <v>7066.2</v>
      </c>
      <c r="N19" s="61">
        <v>6499</v>
      </c>
      <c r="O19" s="61">
        <v>5199.55</v>
      </c>
      <c r="P19" s="18">
        <v>6693</v>
      </c>
    </row>
    <row r="20" spans="1:16" ht="12.75" customHeight="1">
      <c r="A20" s="106" t="s">
        <v>229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230</v>
      </c>
      <c r="F21" s="58" t="s">
        <v>231</v>
      </c>
      <c r="G21" s="58" t="s">
        <v>70</v>
      </c>
      <c r="H21" s="59" t="s">
        <v>71</v>
      </c>
      <c r="I21" s="57" t="s">
        <v>72</v>
      </c>
      <c r="J21" s="60" t="s">
        <v>84</v>
      </c>
      <c r="K21" s="52" t="s">
        <v>232</v>
      </c>
      <c r="L21" s="61">
        <v>521.24</v>
      </c>
      <c r="M21" s="61">
        <v>873.65</v>
      </c>
      <c r="N21" s="61">
        <v>1414</v>
      </c>
      <c r="O21" s="61">
        <v>0</v>
      </c>
      <c r="P21" s="18">
        <v>1437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230</v>
      </c>
      <c r="F22" s="58" t="s">
        <v>231</v>
      </c>
      <c r="G22" s="58" t="s">
        <v>70</v>
      </c>
      <c r="H22" s="59" t="s">
        <v>71</v>
      </c>
      <c r="I22" s="57" t="s">
        <v>72</v>
      </c>
      <c r="J22" s="60" t="s">
        <v>125</v>
      </c>
      <c r="K22" s="52" t="s">
        <v>232</v>
      </c>
      <c r="L22" s="61">
        <v>469</v>
      </c>
      <c r="M22" s="61">
        <v>0</v>
      </c>
      <c r="N22" s="61">
        <v>0</v>
      </c>
      <c r="O22" s="61">
        <v>0</v>
      </c>
      <c r="P22" s="18">
        <v>3468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230</v>
      </c>
      <c r="F23" s="58" t="s">
        <v>231</v>
      </c>
      <c r="G23" s="58" t="s">
        <v>77</v>
      </c>
      <c r="H23" s="59" t="s">
        <v>71</v>
      </c>
      <c r="I23" s="57" t="s">
        <v>72</v>
      </c>
      <c r="J23" s="60" t="s">
        <v>84</v>
      </c>
      <c r="K23" s="52" t="s">
        <v>233</v>
      </c>
      <c r="L23" s="61">
        <v>1221.38</v>
      </c>
      <c r="M23" s="61">
        <v>0</v>
      </c>
      <c r="N23" s="61">
        <v>1248</v>
      </c>
      <c r="O23" s="61">
        <v>0</v>
      </c>
      <c r="P23" s="18">
        <v>1263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230</v>
      </c>
      <c r="F24" s="58" t="s">
        <v>231</v>
      </c>
      <c r="G24" s="58" t="s">
        <v>77</v>
      </c>
      <c r="H24" s="59" t="s">
        <v>71</v>
      </c>
      <c r="I24" s="57" t="s">
        <v>72</v>
      </c>
      <c r="J24" s="60" t="s">
        <v>125</v>
      </c>
      <c r="K24" s="52" t="s">
        <v>233</v>
      </c>
      <c r="L24" s="61">
        <v>36</v>
      </c>
      <c r="M24" s="61">
        <v>0</v>
      </c>
      <c r="N24" s="61">
        <v>0</v>
      </c>
      <c r="O24" s="61">
        <v>0</v>
      </c>
      <c r="P24" s="18">
        <v>90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CHESNUT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41.49999999999999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152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1951156.6799999997</v>
      </c>
      <c r="M8" s="72">
        <f>SUM(M11:M65536)</f>
        <v>675189.9261360003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40813.57</v>
      </c>
      <c r="M11" s="36">
        <v>6093.906396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27.726600000000005</v>
      </c>
      <c r="Z11" s="23">
        <v>1</v>
      </c>
      <c r="AA11" s="99">
        <v>1</v>
      </c>
      <c r="AB11" s="78">
        <v>1082</v>
      </c>
      <c r="AC11" s="78">
        <v>5011.906396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55619.05</v>
      </c>
      <c r="M12" s="36">
        <v>19644.01934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37.7847</v>
      </c>
      <c r="Z12" s="23">
        <v>1</v>
      </c>
      <c r="AA12" s="99">
        <v>1</v>
      </c>
      <c r="AB12" s="78">
        <v>1474</v>
      </c>
      <c r="AC12" s="78">
        <v>6830.019340000001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59651.61</v>
      </c>
      <c r="M13" s="36">
        <v>20246.217708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40.5242</v>
      </c>
      <c r="Z13" s="23">
        <v>1</v>
      </c>
      <c r="AA13" s="99">
        <v>1</v>
      </c>
      <c r="AB13" s="78">
        <v>1581</v>
      </c>
      <c r="AC13" s="78">
        <v>7325.217708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83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84</v>
      </c>
      <c r="K14" s="35">
        <v>1</v>
      </c>
      <c r="L14" s="36">
        <v>40522.74</v>
      </c>
      <c r="M14" s="36">
        <v>6050.192472</v>
      </c>
      <c r="P14" s="23" t="s">
        <v>85</v>
      </c>
      <c r="Q14" s="23" t="s">
        <v>86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88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84</v>
      </c>
      <c r="K15" s="35">
        <v>1</v>
      </c>
      <c r="L15" s="36">
        <v>40522.74</v>
      </c>
      <c r="M15" s="36">
        <v>17390.192472</v>
      </c>
      <c r="P15" s="23" t="s">
        <v>89</v>
      </c>
      <c r="Q15" s="23" t="s">
        <v>90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84</v>
      </c>
      <c r="K16" s="35">
        <v>1</v>
      </c>
      <c r="L16" s="36">
        <v>40522.74</v>
      </c>
      <c r="M16" s="36">
        <v>17390.192472</v>
      </c>
      <c r="P16" s="23" t="s">
        <v>92</v>
      </c>
      <c r="Q16" s="23" t="s">
        <v>93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87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88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84</v>
      </c>
      <c r="K17" s="35">
        <v>1</v>
      </c>
      <c r="L17" s="36">
        <v>40522.74</v>
      </c>
      <c r="M17" s="36">
        <v>17390.192472</v>
      </c>
      <c r="P17" s="23" t="s">
        <v>89</v>
      </c>
      <c r="Q17" s="23" t="s">
        <v>90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94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83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84</v>
      </c>
      <c r="K18" s="35">
        <v>1</v>
      </c>
      <c r="L18" s="36">
        <v>45590.45</v>
      </c>
      <c r="M18" s="36">
        <v>18146.50726</v>
      </c>
      <c r="P18" s="23" t="s">
        <v>85</v>
      </c>
      <c r="Q18" s="23" t="s">
        <v>86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95</v>
      </c>
      <c r="W18" s="78">
        <v>30.9718</v>
      </c>
      <c r="Z18" s="23">
        <v>1</v>
      </c>
      <c r="AA18" s="99">
        <v>1</v>
      </c>
      <c r="AB18" s="78">
        <v>1208</v>
      </c>
      <c r="AC18" s="78">
        <v>5598.50726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91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84</v>
      </c>
      <c r="K19" s="35">
        <v>1</v>
      </c>
      <c r="L19" s="36">
        <v>49854.5</v>
      </c>
      <c r="M19" s="36">
        <v>18783.1326</v>
      </c>
      <c r="P19" s="23" t="s">
        <v>92</v>
      </c>
      <c r="Q19" s="23" t="s">
        <v>93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96</v>
      </c>
      <c r="W19" s="78">
        <v>33.8685</v>
      </c>
      <c r="Z19" s="23">
        <v>1</v>
      </c>
      <c r="AA19" s="99">
        <v>1</v>
      </c>
      <c r="AB19" s="78">
        <v>1321</v>
      </c>
      <c r="AC19" s="78">
        <v>6122.1326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88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84</v>
      </c>
      <c r="K20" s="35">
        <v>1</v>
      </c>
      <c r="L20" s="36">
        <v>51377.55</v>
      </c>
      <c r="M20" s="36">
        <v>19011.16314</v>
      </c>
      <c r="P20" s="23" t="s">
        <v>89</v>
      </c>
      <c r="Q20" s="23" t="s">
        <v>90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97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84</v>
      </c>
      <c r="K21" s="35">
        <v>1</v>
      </c>
      <c r="L21" s="36">
        <v>56699.3</v>
      </c>
      <c r="M21" s="36">
        <v>19181.67404</v>
      </c>
      <c r="P21" s="23" t="s">
        <v>85</v>
      </c>
      <c r="Q21" s="23" t="s">
        <v>86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98</v>
      </c>
      <c r="W21" s="78">
        <v>38.5185</v>
      </c>
      <c r="Z21" s="23">
        <v>1</v>
      </c>
      <c r="AA21" s="99">
        <v>1</v>
      </c>
      <c r="AB21" s="78">
        <v>879</v>
      </c>
      <c r="AC21" s="78">
        <v>6962.674040000001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84</v>
      </c>
      <c r="K22" s="35">
        <v>1</v>
      </c>
      <c r="L22" s="36">
        <v>42951.54</v>
      </c>
      <c r="M22" s="36">
        <v>17752.449112000002</v>
      </c>
      <c r="P22" s="23" t="s">
        <v>92</v>
      </c>
      <c r="Q22" s="23" t="s">
        <v>93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99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88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84</v>
      </c>
      <c r="K23" s="35">
        <v>1</v>
      </c>
      <c r="L23" s="36">
        <v>67112.52</v>
      </c>
      <c r="M23" s="36">
        <v>21359.417456000003</v>
      </c>
      <c r="P23" s="23" t="s">
        <v>89</v>
      </c>
      <c r="Q23" s="23" t="s">
        <v>90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45.59270000000001</v>
      </c>
      <c r="Z23" s="23">
        <v>1</v>
      </c>
      <c r="AA23" s="99">
        <v>1</v>
      </c>
      <c r="AB23" s="78">
        <v>1778</v>
      </c>
      <c r="AC23" s="78">
        <v>8241.417456000001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83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84</v>
      </c>
      <c r="K24" s="35">
        <v>1</v>
      </c>
      <c r="L24" s="36">
        <v>67112.52</v>
      </c>
      <c r="M24" s="36">
        <v>21359.417456000003</v>
      </c>
      <c r="P24" s="23" t="s">
        <v>85</v>
      </c>
      <c r="Q24" s="23" t="s">
        <v>86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100</v>
      </c>
      <c r="W24" s="78">
        <v>45.59270000000001</v>
      </c>
      <c r="Z24" s="23">
        <v>1</v>
      </c>
      <c r="AA24" s="99">
        <v>1</v>
      </c>
      <c r="AB24" s="78">
        <v>1778</v>
      </c>
      <c r="AC24" s="78">
        <v>8241.417456000001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102</v>
      </c>
      <c r="K25" s="35">
        <v>1</v>
      </c>
      <c r="L25" s="36">
        <v>41162.58</v>
      </c>
      <c r="M25" s="36">
        <v>17485.764824</v>
      </c>
      <c r="P25" s="23" t="s">
        <v>103</v>
      </c>
      <c r="Q25" s="23" t="s">
        <v>104</v>
      </c>
      <c r="R25" s="23" t="s">
        <v>76</v>
      </c>
      <c r="S25" s="23" t="s">
        <v>105</v>
      </c>
      <c r="T25" s="23" t="s">
        <v>78</v>
      </c>
      <c r="U25" s="23" t="s">
        <v>79</v>
      </c>
      <c r="V25" s="23" t="s">
        <v>106</v>
      </c>
      <c r="W25" s="78">
        <v>27.9637</v>
      </c>
      <c r="Z25" s="23">
        <v>1</v>
      </c>
      <c r="AA25" s="99">
        <v>1</v>
      </c>
      <c r="AB25" s="78">
        <v>1091</v>
      </c>
      <c r="AC25" s="78">
        <v>5054.764824000001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102</v>
      </c>
      <c r="K26" s="35">
        <v>1</v>
      </c>
      <c r="L26" s="36">
        <v>42951.54</v>
      </c>
      <c r="M26" s="36">
        <v>17752.449112000002</v>
      </c>
      <c r="P26" s="23" t="s">
        <v>103</v>
      </c>
      <c r="Q26" s="23" t="s">
        <v>104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107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108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102</v>
      </c>
      <c r="K27" s="35">
        <v>1</v>
      </c>
      <c r="L27" s="36">
        <v>42951.54</v>
      </c>
      <c r="M27" s="36">
        <v>17752.449112000002</v>
      </c>
      <c r="P27" s="23" t="s">
        <v>109</v>
      </c>
      <c r="Q27" s="23" t="s">
        <v>110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99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102</v>
      </c>
      <c r="K28" s="35">
        <v>1</v>
      </c>
      <c r="L28" s="36">
        <v>73399.38</v>
      </c>
      <c r="M28" s="36">
        <v>22298.443864</v>
      </c>
      <c r="P28" s="23" t="s">
        <v>103</v>
      </c>
      <c r="Q28" s="23" t="s">
        <v>104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111</v>
      </c>
      <c r="W28" s="78">
        <v>49.8637</v>
      </c>
      <c r="Z28" s="23">
        <v>1</v>
      </c>
      <c r="AA28" s="99">
        <v>1</v>
      </c>
      <c r="AB28" s="78">
        <v>1945</v>
      </c>
      <c r="AC28" s="78">
        <v>9013.443864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108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102</v>
      </c>
      <c r="K29" s="35">
        <v>1</v>
      </c>
      <c r="L29" s="36">
        <v>73399.38</v>
      </c>
      <c r="M29" s="36">
        <v>21491.443864</v>
      </c>
      <c r="P29" s="23" t="s">
        <v>109</v>
      </c>
      <c r="Q29" s="23" t="s">
        <v>110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111</v>
      </c>
      <c r="W29" s="78">
        <v>49.8637</v>
      </c>
      <c r="Z29" s="23">
        <v>1</v>
      </c>
      <c r="AA29" s="99">
        <v>1</v>
      </c>
      <c r="AB29" s="78">
        <v>1138</v>
      </c>
      <c r="AC29" s="78">
        <v>9013.443864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112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113</v>
      </c>
      <c r="K30" s="35">
        <v>1</v>
      </c>
      <c r="L30" s="36">
        <v>56699.3</v>
      </c>
      <c r="M30" s="36">
        <v>19805.67404</v>
      </c>
      <c r="P30" s="23" t="s">
        <v>114</v>
      </c>
      <c r="Q30" s="23" t="s">
        <v>115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116</v>
      </c>
      <c r="W30" s="78">
        <v>38.5185</v>
      </c>
      <c r="Z30" s="23">
        <v>1</v>
      </c>
      <c r="AA30" s="99">
        <v>1</v>
      </c>
      <c r="AB30" s="78">
        <v>1503</v>
      </c>
      <c r="AC30" s="78">
        <v>6962.674040000001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112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113</v>
      </c>
      <c r="K31" s="35">
        <v>1</v>
      </c>
      <c r="L31" s="36">
        <v>65856.57</v>
      </c>
      <c r="M31" s="36">
        <v>21172.186796</v>
      </c>
      <c r="P31" s="23" t="s">
        <v>114</v>
      </c>
      <c r="Q31" s="23" t="s">
        <v>115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117</v>
      </c>
      <c r="W31" s="78">
        <v>44.7395</v>
      </c>
      <c r="Z31" s="23">
        <v>1</v>
      </c>
      <c r="AA31" s="99">
        <v>1</v>
      </c>
      <c r="AB31" s="78">
        <v>1745</v>
      </c>
      <c r="AC31" s="78">
        <v>8087.186796000001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118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119</v>
      </c>
      <c r="I32" s="31" t="s">
        <v>72</v>
      </c>
      <c r="J32" s="34" t="s">
        <v>120</v>
      </c>
      <c r="K32" s="35">
        <v>1</v>
      </c>
      <c r="L32" s="36">
        <v>56699.3</v>
      </c>
      <c r="M32" s="36">
        <v>19805.67404</v>
      </c>
      <c r="P32" s="23" t="s">
        <v>121</v>
      </c>
      <c r="Q32" s="23" t="s">
        <v>122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116</v>
      </c>
      <c r="W32" s="78">
        <v>38.5185</v>
      </c>
      <c r="Z32" s="23">
        <v>1</v>
      </c>
      <c r="AA32" s="99">
        <v>1</v>
      </c>
      <c r="AB32" s="78">
        <v>1503</v>
      </c>
      <c r="AC32" s="78">
        <v>6962.674040000001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123</v>
      </c>
      <c r="D33" s="31" t="s">
        <v>67</v>
      </c>
      <c r="E33" s="32" t="s">
        <v>68</v>
      </c>
      <c r="F33" s="32" t="s">
        <v>124</v>
      </c>
      <c r="G33" s="32" t="s">
        <v>70</v>
      </c>
      <c r="H33" s="33" t="s">
        <v>71</v>
      </c>
      <c r="I33" s="31" t="s">
        <v>72</v>
      </c>
      <c r="J33" s="34" t="s">
        <v>125</v>
      </c>
      <c r="K33" s="35">
        <v>1</v>
      </c>
      <c r="L33" s="36">
        <v>40522.74</v>
      </c>
      <c r="M33" s="36">
        <v>17390.192472</v>
      </c>
      <c r="P33" s="23" t="s">
        <v>126</v>
      </c>
      <c r="Q33" s="23" t="s">
        <v>127</v>
      </c>
      <c r="R33" s="23" t="s">
        <v>76</v>
      </c>
      <c r="S33" s="23" t="s">
        <v>77</v>
      </c>
      <c r="T33" s="23" t="s">
        <v>128</v>
      </c>
      <c r="U33" s="23" t="s">
        <v>79</v>
      </c>
      <c r="V33" s="23" t="s">
        <v>87</v>
      </c>
      <c r="W33" s="78">
        <v>27.529</v>
      </c>
      <c r="Z33" s="23">
        <v>1</v>
      </c>
      <c r="AA33" s="99">
        <v>1</v>
      </c>
      <c r="AB33" s="78">
        <v>1074</v>
      </c>
      <c r="AC33" s="78">
        <v>4976.192472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123</v>
      </c>
      <c r="D34" s="31" t="s">
        <v>67</v>
      </c>
      <c r="E34" s="32" t="s">
        <v>68</v>
      </c>
      <c r="F34" s="32" t="s">
        <v>124</v>
      </c>
      <c r="G34" s="32" t="s">
        <v>70</v>
      </c>
      <c r="H34" s="33" t="s">
        <v>71</v>
      </c>
      <c r="I34" s="31" t="s">
        <v>72</v>
      </c>
      <c r="J34" s="34" t="s">
        <v>125</v>
      </c>
      <c r="K34" s="35">
        <v>1</v>
      </c>
      <c r="L34" s="36">
        <v>42951.54</v>
      </c>
      <c r="M34" s="36">
        <v>17752.449112000002</v>
      </c>
      <c r="P34" s="23" t="s">
        <v>126</v>
      </c>
      <c r="Q34" s="23" t="s">
        <v>127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129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123</v>
      </c>
      <c r="D35" s="31" t="s">
        <v>67</v>
      </c>
      <c r="E35" s="32" t="s">
        <v>68</v>
      </c>
      <c r="F35" s="32" t="s">
        <v>124</v>
      </c>
      <c r="G35" s="32" t="s">
        <v>70</v>
      </c>
      <c r="H35" s="33" t="s">
        <v>71</v>
      </c>
      <c r="I35" s="31" t="s">
        <v>72</v>
      </c>
      <c r="J35" s="34" t="s">
        <v>125</v>
      </c>
      <c r="K35" s="35">
        <v>1</v>
      </c>
      <c r="L35" s="36">
        <v>42951.54</v>
      </c>
      <c r="M35" s="36">
        <v>17752.449112000002</v>
      </c>
      <c r="P35" s="23" t="s">
        <v>126</v>
      </c>
      <c r="Q35" s="23" t="s">
        <v>127</v>
      </c>
      <c r="R35" s="23" t="s">
        <v>76</v>
      </c>
      <c r="S35" s="23" t="s">
        <v>105</v>
      </c>
      <c r="T35" s="23" t="s">
        <v>78</v>
      </c>
      <c r="U35" s="23" t="s">
        <v>79</v>
      </c>
      <c r="V35" s="23" t="s">
        <v>129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123</v>
      </c>
      <c r="D36" s="31" t="s">
        <v>67</v>
      </c>
      <c r="E36" s="32" t="s">
        <v>68</v>
      </c>
      <c r="F36" s="32" t="s">
        <v>124</v>
      </c>
      <c r="G36" s="32" t="s">
        <v>70</v>
      </c>
      <c r="H36" s="33" t="s">
        <v>71</v>
      </c>
      <c r="I36" s="31" t="s">
        <v>72</v>
      </c>
      <c r="J36" s="34" t="s">
        <v>125</v>
      </c>
      <c r="K36" s="35">
        <v>1</v>
      </c>
      <c r="L36" s="36">
        <v>42951.54</v>
      </c>
      <c r="M36" s="36">
        <v>17752.449112000002</v>
      </c>
      <c r="P36" s="23" t="s">
        <v>126</v>
      </c>
      <c r="Q36" s="23" t="s">
        <v>127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129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ht="12.75">
      <c r="A37" s="105" t="s">
        <v>131</v>
      </c>
    </row>
    <row r="38" spans="1:31" ht="12.75">
      <c r="A38" s="23">
        <v>118</v>
      </c>
      <c r="B38" s="23">
        <v>1000</v>
      </c>
      <c r="C38" s="30" t="s">
        <v>132</v>
      </c>
      <c r="D38" s="31" t="s">
        <v>67</v>
      </c>
      <c r="E38" s="32" t="s">
        <v>68</v>
      </c>
      <c r="F38" s="32" t="s">
        <v>69</v>
      </c>
      <c r="G38" s="32" t="s">
        <v>133</v>
      </c>
      <c r="H38" s="33" t="s">
        <v>71</v>
      </c>
      <c r="I38" s="31" t="s">
        <v>72</v>
      </c>
      <c r="J38" s="34" t="s">
        <v>73</v>
      </c>
      <c r="K38" s="35">
        <v>0.333</v>
      </c>
      <c r="L38" s="36">
        <v>14736.508740000001</v>
      </c>
      <c r="M38" s="36">
        <v>5976.863273272</v>
      </c>
      <c r="P38" s="23" t="s">
        <v>134</v>
      </c>
      <c r="Q38" s="23" t="s">
        <v>135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136</v>
      </c>
      <c r="W38" s="78">
        <v>30.063699999999997</v>
      </c>
      <c r="Z38" s="23">
        <v>0.333</v>
      </c>
      <c r="AA38" s="99">
        <v>0.333</v>
      </c>
      <c r="AB38" s="78">
        <v>391</v>
      </c>
      <c r="AC38" s="78">
        <v>1809.6432732720002</v>
      </c>
      <c r="AD38" s="78">
        <v>3776.22</v>
      </c>
      <c r="AE38" s="78">
        <v>0</v>
      </c>
    </row>
    <row r="39" spans="1:31" ht="12.75">
      <c r="A39" s="23">
        <v>118</v>
      </c>
      <c r="B39" s="23">
        <v>1000</v>
      </c>
      <c r="C39" s="30" t="s">
        <v>137</v>
      </c>
      <c r="D39" s="31" t="s">
        <v>67</v>
      </c>
      <c r="E39" s="32" t="s">
        <v>68</v>
      </c>
      <c r="F39" s="32" t="s">
        <v>69</v>
      </c>
      <c r="G39" s="32" t="s">
        <v>133</v>
      </c>
      <c r="H39" s="33" t="s">
        <v>71</v>
      </c>
      <c r="I39" s="31" t="s">
        <v>72</v>
      </c>
      <c r="J39" s="34" t="s">
        <v>73</v>
      </c>
      <c r="K39" s="35">
        <v>0.1665</v>
      </c>
      <c r="L39" s="36">
        <v>7151.431410000001</v>
      </c>
      <c r="M39" s="36">
        <v>2956.305777148</v>
      </c>
      <c r="P39" s="23" t="s">
        <v>138</v>
      </c>
      <c r="Q39" s="23" t="s">
        <v>139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129</v>
      </c>
      <c r="W39" s="78">
        <v>29.178999999999995</v>
      </c>
      <c r="Z39" s="23">
        <v>0.1665</v>
      </c>
      <c r="AA39" s="99">
        <v>0.1665</v>
      </c>
      <c r="AB39" s="78">
        <v>190</v>
      </c>
      <c r="AC39" s="78">
        <v>878.1957771480002</v>
      </c>
      <c r="AD39" s="78">
        <v>1888.11</v>
      </c>
      <c r="AE39" s="78">
        <v>0</v>
      </c>
    </row>
    <row r="40" spans="1:31" ht="12.75">
      <c r="A40" s="23">
        <v>118</v>
      </c>
      <c r="B40" s="23">
        <v>1000</v>
      </c>
      <c r="C40" s="30" t="s">
        <v>140</v>
      </c>
      <c r="D40" s="31" t="s">
        <v>67</v>
      </c>
      <c r="E40" s="32" t="s">
        <v>68</v>
      </c>
      <c r="F40" s="32" t="s">
        <v>69</v>
      </c>
      <c r="G40" s="32" t="s">
        <v>133</v>
      </c>
      <c r="H40" s="33" t="s">
        <v>71</v>
      </c>
      <c r="I40" s="31" t="s">
        <v>72</v>
      </c>
      <c r="J40" s="34" t="s">
        <v>73</v>
      </c>
      <c r="K40" s="35">
        <v>0.333</v>
      </c>
      <c r="L40" s="36">
        <v>18161.020800000002</v>
      </c>
      <c r="M40" s="36">
        <v>6487.39335424</v>
      </c>
      <c r="P40" s="23" t="s">
        <v>141</v>
      </c>
      <c r="Q40" s="23" t="s">
        <v>142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143</v>
      </c>
      <c r="W40" s="78">
        <v>37.05</v>
      </c>
      <c r="Z40" s="23">
        <v>0.333</v>
      </c>
      <c r="AA40" s="99">
        <v>0.333</v>
      </c>
      <c r="AB40" s="78">
        <v>481</v>
      </c>
      <c r="AC40" s="78">
        <v>2230.17335424</v>
      </c>
      <c r="AD40" s="78">
        <v>3776.22</v>
      </c>
      <c r="AE40" s="78">
        <v>0</v>
      </c>
    </row>
    <row r="41" spans="1:31" ht="12.75">
      <c r="A41" s="23">
        <v>118</v>
      </c>
      <c r="B41" s="23">
        <v>1000</v>
      </c>
      <c r="C41" s="30" t="s">
        <v>132</v>
      </c>
      <c r="D41" s="31" t="s">
        <v>67</v>
      </c>
      <c r="E41" s="32" t="s">
        <v>68</v>
      </c>
      <c r="F41" s="32" t="s">
        <v>69</v>
      </c>
      <c r="G41" s="32" t="s">
        <v>133</v>
      </c>
      <c r="H41" s="33" t="s">
        <v>71</v>
      </c>
      <c r="I41" s="31" t="s">
        <v>72</v>
      </c>
      <c r="J41" s="34" t="s">
        <v>84</v>
      </c>
      <c r="K41" s="35">
        <v>0.333</v>
      </c>
      <c r="L41" s="36">
        <v>14736.508740000001</v>
      </c>
      <c r="M41" s="36">
        <v>5976.863273272</v>
      </c>
      <c r="P41" s="23" t="s">
        <v>134</v>
      </c>
      <c r="Q41" s="23" t="s">
        <v>135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136</v>
      </c>
      <c r="W41" s="78">
        <v>30.063699999999997</v>
      </c>
      <c r="Z41" s="23">
        <v>0.333</v>
      </c>
      <c r="AA41" s="99">
        <v>0.333</v>
      </c>
      <c r="AB41" s="78">
        <v>391</v>
      </c>
      <c r="AC41" s="78">
        <v>1809.6432732720002</v>
      </c>
      <c r="AD41" s="78">
        <v>3776.22</v>
      </c>
      <c r="AE41" s="78">
        <v>0</v>
      </c>
    </row>
    <row r="42" spans="1:31" ht="12.75">
      <c r="A42" s="23">
        <v>118</v>
      </c>
      <c r="B42" s="23">
        <v>1000</v>
      </c>
      <c r="C42" s="30" t="s">
        <v>137</v>
      </c>
      <c r="D42" s="31" t="s">
        <v>67</v>
      </c>
      <c r="E42" s="32" t="s">
        <v>68</v>
      </c>
      <c r="F42" s="32" t="s">
        <v>69</v>
      </c>
      <c r="G42" s="32" t="s">
        <v>133</v>
      </c>
      <c r="H42" s="33" t="s">
        <v>71</v>
      </c>
      <c r="I42" s="31" t="s">
        <v>72</v>
      </c>
      <c r="J42" s="34" t="s">
        <v>84</v>
      </c>
      <c r="K42" s="35">
        <v>0.1665</v>
      </c>
      <c r="L42" s="36">
        <v>7151.431410000001</v>
      </c>
      <c r="M42" s="36">
        <v>2956.305777148</v>
      </c>
      <c r="P42" s="23" t="s">
        <v>138</v>
      </c>
      <c r="Q42" s="23" t="s">
        <v>139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129</v>
      </c>
      <c r="W42" s="78">
        <v>29.178999999999995</v>
      </c>
      <c r="Z42" s="23">
        <v>0.1665</v>
      </c>
      <c r="AA42" s="99">
        <v>0.1665</v>
      </c>
      <c r="AB42" s="78">
        <v>190</v>
      </c>
      <c r="AC42" s="78">
        <v>878.1957771480002</v>
      </c>
      <c r="AD42" s="78">
        <v>1888.11</v>
      </c>
      <c r="AE42" s="78">
        <v>0</v>
      </c>
    </row>
    <row r="43" spans="1:31" ht="12.75">
      <c r="A43" s="23">
        <v>118</v>
      </c>
      <c r="B43" s="23">
        <v>1000</v>
      </c>
      <c r="C43" s="30" t="s">
        <v>140</v>
      </c>
      <c r="D43" s="31" t="s">
        <v>67</v>
      </c>
      <c r="E43" s="32" t="s">
        <v>68</v>
      </c>
      <c r="F43" s="32" t="s">
        <v>69</v>
      </c>
      <c r="G43" s="32" t="s">
        <v>133</v>
      </c>
      <c r="H43" s="33" t="s">
        <v>71</v>
      </c>
      <c r="I43" s="31" t="s">
        <v>72</v>
      </c>
      <c r="J43" s="34" t="s">
        <v>84</v>
      </c>
      <c r="K43" s="35">
        <v>0.333</v>
      </c>
      <c r="L43" s="36">
        <v>18161.020800000002</v>
      </c>
      <c r="M43" s="36">
        <v>6487.39335424</v>
      </c>
      <c r="P43" s="23" t="s">
        <v>141</v>
      </c>
      <c r="Q43" s="23" t="s">
        <v>142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143</v>
      </c>
      <c r="W43" s="78">
        <v>37.05</v>
      </c>
      <c r="Z43" s="23">
        <v>0.333</v>
      </c>
      <c r="AA43" s="99">
        <v>0.333</v>
      </c>
      <c r="AB43" s="78">
        <v>481</v>
      </c>
      <c r="AC43" s="78">
        <v>2230.17335424</v>
      </c>
      <c r="AD43" s="78">
        <v>3776.22</v>
      </c>
      <c r="AE43" s="78">
        <v>0</v>
      </c>
    </row>
    <row r="44" spans="1:31" ht="12.75">
      <c r="A44" s="23">
        <v>118</v>
      </c>
      <c r="B44" s="23">
        <v>1000</v>
      </c>
      <c r="C44" s="30" t="s">
        <v>132</v>
      </c>
      <c r="D44" s="31" t="s">
        <v>67</v>
      </c>
      <c r="E44" s="32" t="s">
        <v>68</v>
      </c>
      <c r="F44" s="32" t="s">
        <v>69</v>
      </c>
      <c r="G44" s="32" t="s">
        <v>133</v>
      </c>
      <c r="H44" s="33" t="s">
        <v>71</v>
      </c>
      <c r="I44" s="31" t="s">
        <v>72</v>
      </c>
      <c r="J44" s="34" t="s">
        <v>102</v>
      </c>
      <c r="K44" s="35">
        <v>0.33399999999999996</v>
      </c>
      <c r="L44" s="36">
        <v>14780.762519999998</v>
      </c>
      <c r="M44" s="36">
        <v>5994.637637456</v>
      </c>
      <c r="P44" s="23" t="s">
        <v>134</v>
      </c>
      <c r="Q44" s="23" t="s">
        <v>135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136</v>
      </c>
      <c r="W44" s="78">
        <v>30.063699999999997</v>
      </c>
      <c r="Z44" s="23">
        <v>0.33399999999999996</v>
      </c>
      <c r="AA44" s="99">
        <v>0.33399999999999996</v>
      </c>
      <c r="AB44" s="78">
        <v>392</v>
      </c>
      <c r="AC44" s="78">
        <v>1815.0776374559998</v>
      </c>
      <c r="AD44" s="78">
        <v>3787.56</v>
      </c>
      <c r="AE44" s="78">
        <v>0</v>
      </c>
    </row>
    <row r="45" spans="1:31" ht="12.75">
      <c r="A45" s="23">
        <v>118</v>
      </c>
      <c r="B45" s="23">
        <v>1000</v>
      </c>
      <c r="C45" s="30" t="s">
        <v>137</v>
      </c>
      <c r="D45" s="31" t="s">
        <v>67</v>
      </c>
      <c r="E45" s="32" t="s">
        <v>68</v>
      </c>
      <c r="F45" s="32" t="s">
        <v>69</v>
      </c>
      <c r="G45" s="32" t="s">
        <v>133</v>
      </c>
      <c r="H45" s="33" t="s">
        <v>71</v>
      </c>
      <c r="I45" s="31" t="s">
        <v>72</v>
      </c>
      <c r="J45" s="34" t="s">
        <v>102</v>
      </c>
      <c r="K45" s="35">
        <v>0.16699999999999998</v>
      </c>
      <c r="L45" s="36">
        <v>7172.90718</v>
      </c>
      <c r="M45" s="36">
        <v>2964.613001704</v>
      </c>
      <c r="P45" s="23" t="s">
        <v>138</v>
      </c>
      <c r="Q45" s="23" t="s">
        <v>139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129</v>
      </c>
      <c r="W45" s="78">
        <v>29.178999999999995</v>
      </c>
      <c r="Z45" s="23">
        <v>0.16699999999999998</v>
      </c>
      <c r="AA45" s="99">
        <v>0.16699999999999998</v>
      </c>
      <c r="AB45" s="78">
        <v>190</v>
      </c>
      <c r="AC45" s="78">
        <v>880.833001704</v>
      </c>
      <c r="AD45" s="78">
        <v>1893.78</v>
      </c>
      <c r="AE45" s="78">
        <v>0</v>
      </c>
    </row>
    <row r="46" spans="1:31" ht="12.75">
      <c r="A46" s="23">
        <v>118</v>
      </c>
      <c r="B46" s="23">
        <v>1000</v>
      </c>
      <c r="C46" s="30" t="s">
        <v>140</v>
      </c>
      <c r="D46" s="31" t="s">
        <v>67</v>
      </c>
      <c r="E46" s="32" t="s">
        <v>68</v>
      </c>
      <c r="F46" s="32" t="s">
        <v>69</v>
      </c>
      <c r="G46" s="32" t="s">
        <v>133</v>
      </c>
      <c r="H46" s="33" t="s">
        <v>71</v>
      </c>
      <c r="I46" s="31" t="s">
        <v>72</v>
      </c>
      <c r="J46" s="34" t="s">
        <v>102</v>
      </c>
      <c r="K46" s="35">
        <v>0.33399999999999996</v>
      </c>
      <c r="L46" s="36">
        <v>18215.5584</v>
      </c>
      <c r="M46" s="36">
        <v>6507.430571520001</v>
      </c>
      <c r="P46" s="23" t="s">
        <v>141</v>
      </c>
      <c r="Q46" s="23" t="s">
        <v>142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143</v>
      </c>
      <c r="W46" s="78">
        <v>37.05</v>
      </c>
      <c r="Z46" s="23">
        <v>0.33399999999999996</v>
      </c>
      <c r="AA46" s="99">
        <v>0.33399999999999996</v>
      </c>
      <c r="AB46" s="78">
        <v>483</v>
      </c>
      <c r="AC46" s="78">
        <v>2236.8705715200003</v>
      </c>
      <c r="AD46" s="78">
        <v>3787.56</v>
      </c>
      <c r="AE46" s="78">
        <v>0</v>
      </c>
    </row>
    <row r="47" ht="12.75">
      <c r="A47" s="105" t="s">
        <v>145</v>
      </c>
    </row>
    <row r="48" spans="1:31" ht="12.75">
      <c r="A48" s="23">
        <v>130</v>
      </c>
      <c r="B48" s="23">
        <v>2400</v>
      </c>
      <c r="C48" s="30" t="s">
        <v>146</v>
      </c>
      <c r="D48" s="31" t="s">
        <v>67</v>
      </c>
      <c r="E48" s="32" t="s">
        <v>147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148</v>
      </c>
      <c r="K48" s="35">
        <v>1</v>
      </c>
      <c r="L48" s="36">
        <v>96562.66</v>
      </c>
      <c r="M48" s="36">
        <v>24694.894648</v>
      </c>
      <c r="P48" s="23" t="s">
        <v>149</v>
      </c>
      <c r="Q48" s="23" t="s">
        <v>150</v>
      </c>
      <c r="R48" s="23" t="s">
        <v>76</v>
      </c>
      <c r="S48" s="23" t="s">
        <v>77</v>
      </c>
      <c r="T48" s="23" t="s">
        <v>151</v>
      </c>
      <c r="U48" s="23" t="s">
        <v>79</v>
      </c>
      <c r="V48" s="23" t="s">
        <v>152</v>
      </c>
      <c r="W48" s="78">
        <v>50.9297</v>
      </c>
      <c r="Z48" s="23">
        <v>1</v>
      </c>
      <c r="AA48" s="99">
        <v>1</v>
      </c>
      <c r="AB48" s="78">
        <v>1497</v>
      </c>
      <c r="AC48" s="78">
        <v>11857.894648000001</v>
      </c>
      <c r="AD48" s="78">
        <v>11340</v>
      </c>
      <c r="AE48" s="78">
        <v>0</v>
      </c>
    </row>
    <row r="49" ht="12.75">
      <c r="A49" s="105" t="s">
        <v>154</v>
      </c>
    </row>
    <row r="50" spans="1:31" ht="12.75">
      <c r="A50" s="23">
        <v>131</v>
      </c>
      <c r="B50" s="23">
        <v>2400</v>
      </c>
      <c r="C50" s="30" t="s">
        <v>155</v>
      </c>
      <c r="D50" s="31" t="s">
        <v>67</v>
      </c>
      <c r="E50" s="32" t="s">
        <v>147</v>
      </c>
      <c r="F50" s="32" t="s">
        <v>69</v>
      </c>
      <c r="G50" s="32" t="s">
        <v>156</v>
      </c>
      <c r="H50" s="33" t="s">
        <v>71</v>
      </c>
      <c r="I50" s="31" t="s">
        <v>72</v>
      </c>
      <c r="J50" s="34" t="s">
        <v>148</v>
      </c>
      <c r="K50" s="35">
        <v>1</v>
      </c>
      <c r="L50" s="36">
        <v>62285.17</v>
      </c>
      <c r="M50" s="36">
        <v>20639.618876</v>
      </c>
      <c r="P50" s="23" t="s">
        <v>157</v>
      </c>
      <c r="Q50" s="23" t="s">
        <v>158</v>
      </c>
      <c r="R50" s="23" t="s">
        <v>76</v>
      </c>
      <c r="S50" s="23" t="s">
        <v>105</v>
      </c>
      <c r="T50" s="23" t="s">
        <v>159</v>
      </c>
      <c r="U50" s="23" t="s">
        <v>79</v>
      </c>
      <c r="V50" s="23" t="s">
        <v>160</v>
      </c>
      <c r="W50" s="78">
        <v>40.1322</v>
      </c>
      <c r="Z50" s="23">
        <v>1</v>
      </c>
      <c r="AA50" s="99">
        <v>1</v>
      </c>
      <c r="AB50" s="78">
        <v>1651</v>
      </c>
      <c r="AC50" s="78">
        <v>7648.6188760000005</v>
      </c>
      <c r="AD50" s="78">
        <v>11340</v>
      </c>
      <c r="AE50" s="78">
        <v>0</v>
      </c>
    </row>
    <row r="51" ht="12.75">
      <c r="A51" s="105" t="s">
        <v>162</v>
      </c>
    </row>
    <row r="52" spans="1:31" ht="12.75">
      <c r="A52" s="23">
        <v>140</v>
      </c>
      <c r="B52" s="23">
        <v>1000</v>
      </c>
      <c r="C52" s="30" t="s">
        <v>163</v>
      </c>
      <c r="D52" s="31" t="s">
        <v>67</v>
      </c>
      <c r="E52" s="32" t="s">
        <v>68</v>
      </c>
      <c r="F52" s="32" t="s">
        <v>164</v>
      </c>
      <c r="G52" s="32" t="s">
        <v>156</v>
      </c>
      <c r="H52" s="33" t="s">
        <v>71</v>
      </c>
      <c r="I52" s="31" t="s">
        <v>72</v>
      </c>
      <c r="J52" s="34" t="s">
        <v>125</v>
      </c>
      <c r="K52" s="35">
        <v>1</v>
      </c>
      <c r="L52" s="36">
        <v>27653.2</v>
      </c>
      <c r="M52" s="36">
        <v>11283.21296</v>
      </c>
      <c r="P52" s="23" t="s">
        <v>165</v>
      </c>
      <c r="Q52" s="23" t="s">
        <v>166</v>
      </c>
      <c r="R52" s="23" t="s">
        <v>76</v>
      </c>
      <c r="S52" s="23" t="s">
        <v>77</v>
      </c>
      <c r="T52" s="23" t="s">
        <v>167</v>
      </c>
      <c r="U52" s="23" t="s">
        <v>79</v>
      </c>
      <c r="V52" s="23" t="s">
        <v>168</v>
      </c>
      <c r="W52" s="78">
        <v>18.8888</v>
      </c>
      <c r="Z52" s="23">
        <v>1</v>
      </c>
      <c r="AA52" s="99">
        <v>1</v>
      </c>
      <c r="AB52" s="78">
        <v>733</v>
      </c>
      <c r="AC52" s="78">
        <v>3395.81296</v>
      </c>
      <c r="AD52" s="78">
        <v>0</v>
      </c>
      <c r="AE52" s="78">
        <v>7154.4</v>
      </c>
    </row>
    <row r="53" spans="1:31" ht="12.75">
      <c r="A53" s="23">
        <v>140</v>
      </c>
      <c r="B53" s="23">
        <v>1000</v>
      </c>
      <c r="C53" s="30" t="s">
        <v>169</v>
      </c>
      <c r="D53" s="31" t="s">
        <v>67</v>
      </c>
      <c r="E53" s="32" t="s">
        <v>68</v>
      </c>
      <c r="F53" s="32" t="s">
        <v>164</v>
      </c>
      <c r="G53" s="32" t="s">
        <v>156</v>
      </c>
      <c r="H53" s="33" t="s">
        <v>71</v>
      </c>
      <c r="I53" s="31" t="s">
        <v>72</v>
      </c>
      <c r="J53" s="34" t="s">
        <v>170</v>
      </c>
      <c r="K53" s="35">
        <v>1</v>
      </c>
      <c r="L53" s="36">
        <v>24301.96</v>
      </c>
      <c r="M53" s="36">
        <v>10782.680688</v>
      </c>
      <c r="P53" s="23" t="s">
        <v>171</v>
      </c>
      <c r="Q53" s="23" t="s">
        <v>172</v>
      </c>
      <c r="R53" s="23" t="s">
        <v>76</v>
      </c>
      <c r="S53" s="23" t="s">
        <v>77</v>
      </c>
      <c r="T53" s="23" t="s">
        <v>167</v>
      </c>
      <c r="U53" s="23" t="s">
        <v>79</v>
      </c>
      <c r="V53" s="23" t="s">
        <v>173</v>
      </c>
      <c r="W53" s="78">
        <v>16.5997</v>
      </c>
      <c r="Z53" s="23">
        <v>1</v>
      </c>
      <c r="AA53" s="99">
        <v>1</v>
      </c>
      <c r="AB53" s="78">
        <v>644</v>
      </c>
      <c r="AC53" s="78">
        <v>2984.280688</v>
      </c>
      <c r="AD53" s="78">
        <v>0</v>
      </c>
      <c r="AE53" s="78">
        <v>7154.4</v>
      </c>
    </row>
    <row r="54" spans="1:31" ht="12.75">
      <c r="A54" s="23">
        <v>140</v>
      </c>
      <c r="B54" s="23">
        <v>1000</v>
      </c>
      <c r="C54" s="30" t="s">
        <v>169</v>
      </c>
      <c r="D54" s="31" t="s">
        <v>67</v>
      </c>
      <c r="E54" s="32" t="s">
        <v>68</v>
      </c>
      <c r="F54" s="32" t="s">
        <v>164</v>
      </c>
      <c r="G54" s="32" t="s">
        <v>156</v>
      </c>
      <c r="H54" s="33" t="s">
        <v>71</v>
      </c>
      <c r="I54" s="31" t="s">
        <v>72</v>
      </c>
      <c r="J54" s="34" t="s">
        <v>170</v>
      </c>
      <c r="K54" s="35">
        <v>1</v>
      </c>
      <c r="L54" s="36">
        <v>24301.96</v>
      </c>
      <c r="M54" s="36">
        <v>10782.680688</v>
      </c>
      <c r="P54" s="23" t="s">
        <v>171</v>
      </c>
      <c r="Q54" s="23" t="s">
        <v>172</v>
      </c>
      <c r="R54" s="23" t="s">
        <v>76</v>
      </c>
      <c r="S54" s="23" t="s">
        <v>77</v>
      </c>
      <c r="T54" s="23" t="s">
        <v>167</v>
      </c>
      <c r="U54" s="23" t="s">
        <v>79</v>
      </c>
      <c r="V54" s="23" t="s">
        <v>173</v>
      </c>
      <c r="W54" s="78">
        <v>16.5997</v>
      </c>
      <c r="Z54" s="23">
        <v>1</v>
      </c>
      <c r="AA54" s="99">
        <v>1</v>
      </c>
      <c r="AB54" s="78">
        <v>644</v>
      </c>
      <c r="AC54" s="78">
        <v>2984.280688</v>
      </c>
      <c r="AD54" s="78">
        <v>0</v>
      </c>
      <c r="AE54" s="78">
        <v>7154.4</v>
      </c>
    </row>
    <row r="55" spans="1:31" ht="12.75">
      <c r="A55" s="23">
        <v>140</v>
      </c>
      <c r="B55" s="23">
        <v>1000</v>
      </c>
      <c r="C55" s="30" t="s">
        <v>169</v>
      </c>
      <c r="D55" s="31" t="s">
        <v>67</v>
      </c>
      <c r="E55" s="32" t="s">
        <v>68</v>
      </c>
      <c r="F55" s="32" t="s">
        <v>164</v>
      </c>
      <c r="G55" s="32" t="s">
        <v>156</v>
      </c>
      <c r="H55" s="33" t="s">
        <v>71</v>
      </c>
      <c r="I55" s="31" t="s">
        <v>72</v>
      </c>
      <c r="J55" s="34" t="s">
        <v>170</v>
      </c>
      <c r="K55" s="35">
        <v>1</v>
      </c>
      <c r="L55" s="36">
        <v>27653.2</v>
      </c>
      <c r="M55" s="36">
        <v>11283.21296</v>
      </c>
      <c r="P55" s="23" t="s">
        <v>171</v>
      </c>
      <c r="Q55" s="23" t="s">
        <v>172</v>
      </c>
      <c r="R55" s="23" t="s">
        <v>76</v>
      </c>
      <c r="S55" s="23" t="s">
        <v>77</v>
      </c>
      <c r="T55" s="23" t="s">
        <v>167</v>
      </c>
      <c r="U55" s="23" t="s">
        <v>79</v>
      </c>
      <c r="V55" s="23" t="s">
        <v>168</v>
      </c>
      <c r="W55" s="78">
        <v>18.8888</v>
      </c>
      <c r="Z55" s="23">
        <v>1</v>
      </c>
      <c r="AA55" s="99">
        <v>1</v>
      </c>
      <c r="AB55" s="78">
        <v>733</v>
      </c>
      <c r="AC55" s="78">
        <v>3395.81296</v>
      </c>
      <c r="AD55" s="78">
        <v>0</v>
      </c>
      <c r="AE55" s="78">
        <v>7154.4</v>
      </c>
    </row>
    <row r="56" spans="1:31" ht="12.75">
      <c r="A56" s="23">
        <v>140</v>
      </c>
      <c r="B56" s="23">
        <v>1000</v>
      </c>
      <c r="C56" s="30" t="s">
        <v>169</v>
      </c>
      <c r="D56" s="31" t="s">
        <v>67</v>
      </c>
      <c r="E56" s="32" t="s">
        <v>68</v>
      </c>
      <c r="F56" s="32" t="s">
        <v>164</v>
      </c>
      <c r="G56" s="32" t="s">
        <v>156</v>
      </c>
      <c r="H56" s="33" t="s">
        <v>71</v>
      </c>
      <c r="I56" s="31" t="s">
        <v>72</v>
      </c>
      <c r="J56" s="34" t="s">
        <v>170</v>
      </c>
      <c r="K56" s="35">
        <v>1</v>
      </c>
      <c r="L56" s="36">
        <v>28610.66</v>
      </c>
      <c r="M56" s="36">
        <v>11425.789047999999</v>
      </c>
      <c r="P56" s="23" t="s">
        <v>171</v>
      </c>
      <c r="Q56" s="23" t="s">
        <v>172</v>
      </c>
      <c r="R56" s="23" t="s">
        <v>76</v>
      </c>
      <c r="S56" s="23" t="s">
        <v>77</v>
      </c>
      <c r="T56" s="23" t="s">
        <v>167</v>
      </c>
      <c r="U56" s="23" t="s">
        <v>79</v>
      </c>
      <c r="V56" s="23" t="s">
        <v>174</v>
      </c>
      <c r="W56" s="78">
        <v>19.5428</v>
      </c>
      <c r="Z56" s="23">
        <v>1</v>
      </c>
      <c r="AA56" s="99">
        <v>1</v>
      </c>
      <c r="AB56" s="78">
        <v>758</v>
      </c>
      <c r="AC56" s="78">
        <v>3513.389048</v>
      </c>
      <c r="AD56" s="78">
        <v>0</v>
      </c>
      <c r="AE56" s="78">
        <v>7154.4</v>
      </c>
    </row>
    <row r="57" ht="12.75">
      <c r="A57" s="105" t="s">
        <v>176</v>
      </c>
    </row>
    <row r="58" spans="1:31" ht="12.75">
      <c r="A58" s="23">
        <v>142</v>
      </c>
      <c r="B58" s="23">
        <v>2400</v>
      </c>
      <c r="C58" s="30" t="s">
        <v>177</v>
      </c>
      <c r="D58" s="31" t="s">
        <v>67</v>
      </c>
      <c r="E58" s="32" t="s">
        <v>147</v>
      </c>
      <c r="F58" s="32" t="s">
        <v>178</v>
      </c>
      <c r="G58" s="32" t="s">
        <v>179</v>
      </c>
      <c r="H58" s="33" t="s">
        <v>71</v>
      </c>
      <c r="I58" s="31" t="s">
        <v>72</v>
      </c>
      <c r="J58" s="34" t="s">
        <v>148</v>
      </c>
      <c r="K58" s="35">
        <v>1</v>
      </c>
      <c r="L58" s="36">
        <v>26338.63</v>
      </c>
      <c r="M58" s="36">
        <v>11086.783764</v>
      </c>
      <c r="P58" s="23" t="s">
        <v>180</v>
      </c>
      <c r="Q58" s="23" t="s">
        <v>181</v>
      </c>
      <c r="R58" s="23" t="s">
        <v>76</v>
      </c>
      <c r="S58" s="23" t="s">
        <v>77</v>
      </c>
      <c r="T58" s="23" t="s">
        <v>182</v>
      </c>
      <c r="U58" s="23" t="s">
        <v>79</v>
      </c>
      <c r="V58" s="23" t="s">
        <v>183</v>
      </c>
      <c r="W58" s="78">
        <v>17.0587</v>
      </c>
      <c r="Z58" s="23">
        <v>1</v>
      </c>
      <c r="AA58" s="99">
        <v>1</v>
      </c>
      <c r="AB58" s="78">
        <v>698</v>
      </c>
      <c r="AC58" s="78">
        <v>3234.383764</v>
      </c>
      <c r="AD58" s="78">
        <v>0</v>
      </c>
      <c r="AE58" s="78">
        <v>7154.4</v>
      </c>
    </row>
    <row r="59" spans="1:31" ht="12.75">
      <c r="A59" s="23">
        <v>142</v>
      </c>
      <c r="B59" s="23">
        <v>2400</v>
      </c>
      <c r="C59" s="30" t="s">
        <v>184</v>
      </c>
      <c r="D59" s="31" t="s">
        <v>67</v>
      </c>
      <c r="E59" s="32" t="s">
        <v>147</v>
      </c>
      <c r="F59" s="32" t="s">
        <v>178</v>
      </c>
      <c r="G59" s="32" t="s">
        <v>179</v>
      </c>
      <c r="H59" s="33" t="s">
        <v>71</v>
      </c>
      <c r="I59" s="31" t="s">
        <v>72</v>
      </c>
      <c r="J59" s="34" t="s">
        <v>148</v>
      </c>
      <c r="K59" s="35">
        <v>1</v>
      </c>
      <c r="L59" s="36">
        <v>32950.88</v>
      </c>
      <c r="M59" s="36">
        <v>12073.768064</v>
      </c>
      <c r="P59" s="23" t="s">
        <v>185</v>
      </c>
      <c r="Q59" s="23" t="s">
        <v>186</v>
      </c>
      <c r="R59" s="23" t="s">
        <v>76</v>
      </c>
      <c r="S59" s="23" t="s">
        <v>105</v>
      </c>
      <c r="T59" s="23" t="s">
        <v>187</v>
      </c>
      <c r="U59" s="23" t="s">
        <v>79</v>
      </c>
      <c r="V59" s="23" t="s">
        <v>188</v>
      </c>
      <c r="W59" s="78">
        <v>17.3792</v>
      </c>
      <c r="Z59" s="23">
        <v>1</v>
      </c>
      <c r="AA59" s="99">
        <v>1</v>
      </c>
      <c r="AB59" s="78">
        <v>873</v>
      </c>
      <c r="AC59" s="78">
        <v>4046.368064</v>
      </c>
      <c r="AD59" s="78">
        <v>0</v>
      </c>
      <c r="AE59" s="78">
        <v>7154.4</v>
      </c>
    </row>
    <row r="60" ht="12.75">
      <c r="A60" s="105" t="s">
        <v>191</v>
      </c>
    </row>
    <row r="61" spans="1:31" ht="12.75">
      <c r="A61" s="23">
        <v>172</v>
      </c>
      <c r="B61" s="23">
        <v>1000</v>
      </c>
      <c r="C61" s="30" t="s">
        <v>192</v>
      </c>
      <c r="D61" s="31" t="s">
        <v>67</v>
      </c>
      <c r="E61" s="32" t="s">
        <v>193</v>
      </c>
      <c r="F61" s="32" t="s">
        <v>124</v>
      </c>
      <c r="G61" s="32" t="s">
        <v>194</v>
      </c>
      <c r="H61" s="33" t="s">
        <v>71</v>
      </c>
      <c r="I61" s="31" t="s">
        <v>72</v>
      </c>
      <c r="J61" s="34" t="s">
        <v>73</v>
      </c>
      <c r="K61" s="35">
        <v>0.333</v>
      </c>
      <c r="L61" s="36">
        <v>25402.974930000008</v>
      </c>
      <c r="M61" s="36">
        <v>7568.705321404001</v>
      </c>
      <c r="P61" s="23" t="s">
        <v>195</v>
      </c>
      <c r="Q61" s="23" t="s">
        <v>196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197</v>
      </c>
      <c r="W61" s="78">
        <v>51.8242</v>
      </c>
      <c r="Z61" s="23">
        <v>0.333</v>
      </c>
      <c r="AA61" s="99">
        <v>0.333</v>
      </c>
      <c r="AB61" s="78">
        <v>673</v>
      </c>
      <c r="AC61" s="78">
        <v>3119.4853214040013</v>
      </c>
      <c r="AD61" s="78">
        <v>3776.22</v>
      </c>
      <c r="AE61" s="78">
        <v>0</v>
      </c>
    </row>
    <row r="62" spans="1:31" ht="12.75">
      <c r="A62" s="23">
        <v>172</v>
      </c>
      <c r="B62" s="23">
        <v>1000</v>
      </c>
      <c r="C62" s="30" t="s">
        <v>192</v>
      </c>
      <c r="D62" s="31" t="s">
        <v>67</v>
      </c>
      <c r="E62" s="32" t="s">
        <v>193</v>
      </c>
      <c r="F62" s="32" t="s">
        <v>124</v>
      </c>
      <c r="G62" s="32" t="s">
        <v>194</v>
      </c>
      <c r="H62" s="33" t="s">
        <v>71</v>
      </c>
      <c r="I62" s="31" t="s">
        <v>72</v>
      </c>
      <c r="J62" s="34" t="s">
        <v>84</v>
      </c>
      <c r="K62" s="35">
        <v>0.333</v>
      </c>
      <c r="L62" s="36">
        <v>25402.974930000008</v>
      </c>
      <c r="M62" s="36">
        <v>7568.705321404001</v>
      </c>
      <c r="P62" s="23" t="s">
        <v>195</v>
      </c>
      <c r="Q62" s="23" t="s">
        <v>196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197</v>
      </c>
      <c r="W62" s="78">
        <v>51.8242</v>
      </c>
      <c r="Z62" s="23">
        <v>0.333</v>
      </c>
      <c r="AA62" s="99">
        <v>0.333</v>
      </c>
      <c r="AB62" s="78">
        <v>673</v>
      </c>
      <c r="AC62" s="78">
        <v>3119.4853214040013</v>
      </c>
      <c r="AD62" s="78">
        <v>3776.22</v>
      </c>
      <c r="AE62" s="78">
        <v>0</v>
      </c>
    </row>
    <row r="63" spans="1:31" ht="12.75">
      <c r="A63" s="23">
        <v>172</v>
      </c>
      <c r="B63" s="23">
        <v>1000</v>
      </c>
      <c r="C63" s="30" t="s">
        <v>192</v>
      </c>
      <c r="D63" s="31" t="s">
        <v>67</v>
      </c>
      <c r="E63" s="32" t="s">
        <v>193</v>
      </c>
      <c r="F63" s="32" t="s">
        <v>124</v>
      </c>
      <c r="G63" s="32" t="s">
        <v>194</v>
      </c>
      <c r="H63" s="33" t="s">
        <v>71</v>
      </c>
      <c r="I63" s="31" t="s">
        <v>72</v>
      </c>
      <c r="J63" s="34" t="s">
        <v>102</v>
      </c>
      <c r="K63" s="35">
        <v>0.33399999999999996</v>
      </c>
      <c r="L63" s="36">
        <v>25479.26014</v>
      </c>
      <c r="M63" s="36">
        <v>7591.413145192</v>
      </c>
      <c r="P63" s="23" t="s">
        <v>195</v>
      </c>
      <c r="Q63" s="23" t="s">
        <v>196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197</v>
      </c>
      <c r="W63" s="78">
        <v>51.8242</v>
      </c>
      <c r="Z63" s="23">
        <v>0.33399999999999996</v>
      </c>
      <c r="AA63" s="99">
        <v>0.33399999999999996</v>
      </c>
      <c r="AB63" s="78">
        <v>675</v>
      </c>
      <c r="AC63" s="78">
        <v>3128.853145192</v>
      </c>
      <c r="AD63" s="78">
        <v>3787.56</v>
      </c>
      <c r="AE63" s="78">
        <v>0</v>
      </c>
    </row>
    <row r="64" ht="12.75">
      <c r="A64" s="105" t="s">
        <v>199</v>
      </c>
    </row>
    <row r="65" spans="1:31" ht="12.75">
      <c r="A65" s="23">
        <v>186</v>
      </c>
      <c r="B65" s="23">
        <v>2600</v>
      </c>
      <c r="C65" s="30" t="s">
        <v>200</v>
      </c>
      <c r="D65" s="31" t="s">
        <v>67</v>
      </c>
      <c r="E65" s="32" t="s">
        <v>201</v>
      </c>
      <c r="F65" s="32" t="s">
        <v>105</v>
      </c>
      <c r="G65" s="32" t="s">
        <v>202</v>
      </c>
      <c r="H65" s="33" t="s">
        <v>71</v>
      </c>
      <c r="I65" s="31" t="s">
        <v>72</v>
      </c>
      <c r="J65" s="34" t="s">
        <v>148</v>
      </c>
      <c r="K65" s="35">
        <v>1</v>
      </c>
      <c r="L65" s="36">
        <v>25904.19</v>
      </c>
      <c r="M65" s="36">
        <v>686</v>
      </c>
      <c r="P65" s="23" t="s">
        <v>203</v>
      </c>
      <c r="Q65" s="23" t="s">
        <v>204</v>
      </c>
      <c r="R65" s="23" t="s">
        <v>76</v>
      </c>
      <c r="S65" s="23" t="s">
        <v>77</v>
      </c>
      <c r="T65" s="23" t="s">
        <v>205</v>
      </c>
      <c r="U65" s="23" t="s">
        <v>79</v>
      </c>
      <c r="V65" s="23" t="s">
        <v>206</v>
      </c>
      <c r="W65" s="78">
        <v>13.6625</v>
      </c>
      <c r="Z65" s="23">
        <v>1</v>
      </c>
      <c r="AA65" s="99">
        <v>1</v>
      </c>
      <c r="AB65" s="78">
        <v>686</v>
      </c>
      <c r="AC65" s="78">
        <v>0</v>
      </c>
      <c r="AD65" s="78">
        <v>0</v>
      </c>
      <c r="AE65" s="78">
        <v>0</v>
      </c>
    </row>
    <row r="66" spans="1:31" ht="12.75">
      <c r="A66" s="23">
        <v>186</v>
      </c>
      <c r="B66" s="23">
        <v>2600</v>
      </c>
      <c r="C66" s="30" t="s">
        <v>200</v>
      </c>
      <c r="D66" s="31" t="s">
        <v>67</v>
      </c>
      <c r="E66" s="32" t="s">
        <v>201</v>
      </c>
      <c r="F66" s="32" t="s">
        <v>105</v>
      </c>
      <c r="G66" s="32" t="s">
        <v>202</v>
      </c>
      <c r="H66" s="33" t="s">
        <v>71</v>
      </c>
      <c r="I66" s="31" t="s">
        <v>72</v>
      </c>
      <c r="J66" s="34" t="s">
        <v>148</v>
      </c>
      <c r="K66" s="35">
        <v>1</v>
      </c>
      <c r="L66" s="36">
        <v>30376.87</v>
      </c>
      <c r="M66" s="36">
        <v>9478.4</v>
      </c>
      <c r="P66" s="23" t="s">
        <v>203</v>
      </c>
      <c r="Q66" s="23" t="s">
        <v>204</v>
      </c>
      <c r="R66" s="23" t="s">
        <v>76</v>
      </c>
      <c r="S66" s="23" t="s">
        <v>77</v>
      </c>
      <c r="T66" s="23" t="s">
        <v>205</v>
      </c>
      <c r="U66" s="23" t="s">
        <v>79</v>
      </c>
      <c r="V66" s="23" t="s">
        <v>207</v>
      </c>
      <c r="W66" s="78">
        <v>16.0216</v>
      </c>
      <c r="Z66" s="23">
        <v>1</v>
      </c>
      <c r="AA66" s="99">
        <v>1</v>
      </c>
      <c r="AB66" s="78">
        <v>2324</v>
      </c>
      <c r="AC66" s="78">
        <v>0</v>
      </c>
      <c r="AD66" s="78">
        <v>0</v>
      </c>
      <c r="AE66" s="78">
        <v>7154.4</v>
      </c>
    </row>
    <row r="67" spans="1:31" ht="12.75">
      <c r="A67" s="23">
        <v>186</v>
      </c>
      <c r="B67" s="23">
        <v>2600</v>
      </c>
      <c r="C67" s="30" t="s">
        <v>208</v>
      </c>
      <c r="D67" s="31" t="s">
        <v>67</v>
      </c>
      <c r="E67" s="32" t="s">
        <v>201</v>
      </c>
      <c r="F67" s="32" t="s">
        <v>105</v>
      </c>
      <c r="G67" s="32" t="s">
        <v>202</v>
      </c>
      <c r="H67" s="33" t="s">
        <v>71</v>
      </c>
      <c r="I67" s="31" t="s">
        <v>72</v>
      </c>
      <c r="J67" s="34" t="s">
        <v>148</v>
      </c>
      <c r="K67" s="35">
        <v>1</v>
      </c>
      <c r="L67" s="36">
        <v>26294.42</v>
      </c>
      <c r="M67" s="36">
        <v>3925.954776</v>
      </c>
      <c r="P67" s="23" t="s">
        <v>209</v>
      </c>
      <c r="Q67" s="23" t="s">
        <v>210</v>
      </c>
      <c r="R67" s="23" t="s">
        <v>76</v>
      </c>
      <c r="S67" s="23" t="s">
        <v>105</v>
      </c>
      <c r="T67" s="23" t="s">
        <v>187</v>
      </c>
      <c r="U67" s="23" t="s">
        <v>79</v>
      </c>
      <c r="V67" s="23" t="s">
        <v>211</v>
      </c>
      <c r="W67" s="78">
        <v>13.8684</v>
      </c>
      <c r="Z67" s="23">
        <v>1</v>
      </c>
      <c r="AA67" s="99">
        <v>1</v>
      </c>
      <c r="AB67" s="78">
        <v>697</v>
      </c>
      <c r="AC67" s="78">
        <v>3228.954776</v>
      </c>
      <c r="AD67" s="78">
        <v>0</v>
      </c>
      <c r="AE67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2013-06-03T15:17:35Z</dcterms:modified>
  <cp:category/>
  <cp:version/>
  <cp:contentType/>
  <cp:contentStatus/>
</cp:coreProperties>
</file>