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<sst xmlns="http://schemas.openxmlformats.org/spreadsheetml/2006/main" count="1219" uniqueCount="270">
  <si>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</si>
  <si>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</si>
  <si>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</si>
  <si>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</si>
  <si>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</si>
  <si>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</si>
  <si>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</si>
  <si>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</si>
  <si>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</si>
  <si>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</si>
  <si>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</si>
  <si>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</si>
  <si>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</si>
  <si>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</si>
  <si>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</si>
  <si>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</si>
  <si>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</si>
  <si>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</si>
  <si>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</si>
  <si>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</si>
  <si>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</si>
  <si>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</si>
  <si>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</si>
  <si>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</si>
  <si>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</si>
  <si>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</si>
  <si>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</si>
  <si>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</si>
  <si>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</si>
  <si>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</si>
  <si>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</si>
  <si>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</si>
  <si>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</si>
  <si>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</si>
  <si>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</si>
  <si>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</si>
  <si>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</si>
  <si>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</si>
  <si>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</si>
  <si>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</si>
  <si>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</si>
  <si>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</si>
  <si>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</si>
  <si>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</si>
  <si>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</si>
  <si>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</si>
  <si>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</si>
  <si>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</si>
  <si>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</si>
  <si>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</si>
  <si>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</si>
  <si>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</si>
  <si>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</si>
  <si>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</si>
  <si>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</si>
  <si>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</si>
  <si>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</si>
  <si>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</si>
  <si>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</si>
  <si>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</si>
  <si>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CEDAR GROVE ELEM</t>
  </si>
  <si>
    <t>PROJECT 000101 LOC 148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</si>
  <si>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</si>
  <si>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</si>
  <si>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</si>
  <si>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</si>
  <si>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</si>
  <si>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</si>
  <si>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</si>
  <si>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</si>
  <si>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</si>
  <si>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</si>
  <si>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148</t>
  </si>
  <si>
    <t>1011</t>
  </si>
  <si>
    <t>333300</t>
  </si>
  <si>
    <t>1483E0100</t>
  </si>
  <si>
    <t>B</t>
  </si>
  <si>
    <t>01</t>
  </si>
  <si>
    <t>M08</t>
  </si>
  <si>
    <t>NORM</t>
  </si>
  <si>
    <t>E0402</t>
  </si>
  <si>
    <t>02</t>
  </si>
  <si>
    <t>E0406</t>
  </si>
  <si>
    <t>E0501</t>
  </si>
  <si>
    <t>E0522</t>
  </si>
  <si>
    <t>Teacher, Grade 1</t>
  </si>
  <si>
    <t>1021</t>
  </si>
  <si>
    <t>332200</t>
  </si>
  <si>
    <t>1483E1100</t>
  </si>
  <si>
    <t>Teacher, Grade 3</t>
  </si>
  <si>
    <t>332400</t>
  </si>
  <si>
    <t>1483E3100</t>
  </si>
  <si>
    <t>E0407</t>
  </si>
  <si>
    <t>Teacher, Grade 2</t>
  </si>
  <si>
    <t>332300</t>
  </si>
  <si>
    <t>1483E2100</t>
  </si>
  <si>
    <t>E0523</t>
  </si>
  <si>
    <t>E0607</t>
  </si>
  <si>
    <t>E0610</t>
  </si>
  <si>
    <t>E0616</t>
  </si>
  <si>
    <t>E0621</t>
  </si>
  <si>
    <t>Teacher, Grade 5 Lang. Arts</t>
  </si>
  <si>
    <t>1051</t>
  </si>
  <si>
    <t>332760</t>
  </si>
  <si>
    <t>1483E5105</t>
  </si>
  <si>
    <t>E0401</t>
  </si>
  <si>
    <t>Teacher, Grade 4</t>
  </si>
  <si>
    <t>332600</t>
  </si>
  <si>
    <t>1483E4100</t>
  </si>
  <si>
    <t>E0421</t>
  </si>
  <si>
    <t>Teacher, Grade 5</t>
  </si>
  <si>
    <t>332700</t>
  </si>
  <si>
    <t>1483E5100</t>
  </si>
  <si>
    <t>E0606</t>
  </si>
  <si>
    <t>E0608</t>
  </si>
  <si>
    <t>E0623</t>
  </si>
  <si>
    <t>Teacher, EIP Grades 1-3</t>
  </si>
  <si>
    <t>1071</t>
  </si>
  <si>
    <t>335450</t>
  </si>
  <si>
    <t>1483F0600</t>
  </si>
  <si>
    <t>E0509</t>
  </si>
  <si>
    <t>Teacher, EIP Reading-Primary</t>
  </si>
  <si>
    <t>335200</t>
  </si>
  <si>
    <t>1483F0300</t>
  </si>
  <si>
    <t>E0514</t>
  </si>
  <si>
    <t>Teacher, EIP Mathematics 4-5</t>
  </si>
  <si>
    <t>335100</t>
  </si>
  <si>
    <t>1483F0200</t>
  </si>
  <si>
    <t>Teacher, Gifted</t>
  </si>
  <si>
    <t>2111</t>
  </si>
  <si>
    <t>332100</t>
  </si>
  <si>
    <t>1483H0100</t>
  </si>
  <si>
    <t>Teacher, ESOL</t>
  </si>
  <si>
    <t>140101</t>
  </si>
  <si>
    <t>1351</t>
  </si>
  <si>
    <t>330900</t>
  </si>
  <si>
    <t>1483G0100</t>
  </si>
  <si>
    <t>E0413</t>
  </si>
  <si>
    <t>Teacher, Interrelated</t>
  </si>
  <si>
    <t>06</t>
  </si>
  <si>
    <t>2021</t>
  </si>
  <si>
    <t>632500</t>
  </si>
  <si>
    <t>1483N0300</t>
  </si>
  <si>
    <t>E0506</t>
  </si>
  <si>
    <t>Teacher, MID/MOID</t>
  </si>
  <si>
    <t>2031</t>
  </si>
  <si>
    <t>633000</t>
  </si>
  <si>
    <t>1483O0600</t>
  </si>
  <si>
    <t>Teacher, PreK Special Ed.</t>
  </si>
  <si>
    <t>2041</t>
  </si>
  <si>
    <t>631900</t>
  </si>
  <si>
    <t>1483P0910</t>
  </si>
  <si>
    <t>ART,MUSIC,PE PERSONNEL</t>
  </si>
  <si>
    <t>ART,MUSIC,PE PERSONNEL (118)</t>
  </si>
  <si>
    <t>Teacher, Art</t>
  </si>
  <si>
    <t>88</t>
  </si>
  <si>
    <t>330300</t>
  </si>
  <si>
    <t>1483D0100</t>
  </si>
  <si>
    <t>Teacher, Music-General</t>
  </si>
  <si>
    <t>334000</t>
  </si>
  <si>
    <t>1483D0200</t>
  </si>
  <si>
    <t>E0405</t>
  </si>
  <si>
    <t>Teacher, Music-Band</t>
  </si>
  <si>
    <t>333800</t>
  </si>
  <si>
    <t>1483D0300</t>
  </si>
  <si>
    <t>Teacher, Health and Phys. Ed.</t>
  </si>
  <si>
    <t>333000</t>
  </si>
  <si>
    <t>1483D0500</t>
  </si>
  <si>
    <t>E0614</t>
  </si>
  <si>
    <t>Teacher, Music-Strings</t>
  </si>
  <si>
    <t>334200</t>
  </si>
  <si>
    <t>1483D0400</t>
  </si>
  <si>
    <t>PRINCIPAL</t>
  </si>
  <si>
    <t>PRINCIPAL (130)</t>
  </si>
  <si>
    <t>Principal, Elem School</t>
  </si>
  <si>
    <t>52</t>
  </si>
  <si>
    <t>0000</t>
  </si>
  <si>
    <t>300100</t>
  </si>
  <si>
    <t>1480A0100</t>
  </si>
  <si>
    <t>M21</t>
  </si>
  <si>
    <t>PR114</t>
  </si>
  <si>
    <t>ASSISTANT PRINCIPAL</t>
  </si>
  <si>
    <t>ASSISTANT PRINCIPAL (131)</t>
  </si>
  <si>
    <t>Assistant Principal   (ES)</t>
  </si>
  <si>
    <t>80</t>
  </si>
  <si>
    <t>300400</t>
  </si>
  <si>
    <t>1480A0200</t>
  </si>
  <si>
    <t>M17</t>
  </si>
  <si>
    <t>AP110</t>
  </si>
  <si>
    <t>AIDES AND PARAPROFESSIONALS</t>
  </si>
  <si>
    <t>AIDES AND PARAPROFESSIONALS (140)</t>
  </si>
  <si>
    <t>Para, Spec Ed</t>
  </si>
  <si>
    <t>09</t>
  </si>
  <si>
    <t>680058</t>
  </si>
  <si>
    <t>1488P0500</t>
  </si>
  <si>
    <t>T05</t>
  </si>
  <si>
    <t>PA204</t>
  </si>
  <si>
    <t>Paraprofessional-PRE-K Sp Ed</t>
  </si>
  <si>
    <t>681900</t>
  </si>
  <si>
    <t>1488P0900</t>
  </si>
  <si>
    <t>PA214</t>
  </si>
  <si>
    <t>Paraprofessional-MOID/MID</t>
  </si>
  <si>
    <t>680600</t>
  </si>
  <si>
    <t>1488P0600</t>
  </si>
  <si>
    <t>PA220</t>
  </si>
  <si>
    <t>CLERICAL PERSONNEL</t>
  </si>
  <si>
    <t>CLERICAL PERSONNEL (142)</t>
  </si>
  <si>
    <t>Secretary, ES</t>
  </si>
  <si>
    <t>10</t>
  </si>
  <si>
    <t>82</t>
  </si>
  <si>
    <t>370600</t>
  </si>
  <si>
    <t>1487T0300</t>
  </si>
  <si>
    <t>T15</t>
  </si>
  <si>
    <t>SEC07</t>
  </si>
  <si>
    <t>Secretary, 12 Month</t>
  </si>
  <si>
    <t>378600</t>
  </si>
  <si>
    <t>1487T0400</t>
  </si>
  <si>
    <t>T21</t>
  </si>
  <si>
    <t>SEC16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</si>
  <si>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</si>
  <si>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</si>
  <si>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</si>
  <si>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</si>
  <si>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</si>
  <si>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</si>
  <si>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1481B0100</t>
  </si>
  <si>
    <t>E0519</t>
  </si>
  <si>
    <t>ELEMENTARY COUNSELOR</t>
  </si>
  <si>
    <t>ELEMENTARY COUNSELOR (172)</t>
  </si>
  <si>
    <t>Counselor I</t>
  </si>
  <si>
    <t>42</t>
  </si>
  <si>
    <t>89</t>
  </si>
  <si>
    <t>320600</t>
  </si>
  <si>
    <t>1482C0100</t>
  </si>
  <si>
    <t>H1715</t>
  </si>
  <si>
    <t>CUSTODIAL PERSONNEL</t>
  </si>
  <si>
    <t>CUSTODIAL PERSONNEL (186)</t>
  </si>
  <si>
    <t>Custodian II 12 Month (Elem)</t>
  </si>
  <si>
    <t>57</t>
  </si>
  <si>
    <t>86</t>
  </si>
  <si>
    <t>360200</t>
  </si>
  <si>
    <t>1486S0300</t>
  </si>
  <si>
    <t>S21</t>
  </si>
  <si>
    <t>CL101</t>
  </si>
  <si>
    <t>CL112</t>
  </si>
  <si>
    <t>Custodian, Head</t>
  </si>
  <si>
    <t>360500</t>
  </si>
  <si>
    <t>1486S0100</t>
  </si>
  <si>
    <t>CL206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</si>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</sst>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1497273.37</v>
      </c>
      <c r="E8" s="67">
        <v>1715435.94</v>
      </c>
      <c r="F8" s="67">
        <v>1634558</v>
      </c>
      <c r="G8" s="67">
        <f>SUMIF(DISCRETIONARY!B11:B65536,"="&amp;SUMMARY!B8,DISCRETIONARY!$P$11:$P$65536)+SUMIF(PERSONNEL!$A$10:$A$65536,"="&amp;SUMMARY!B8,PERSONNEL!$L$10:$L$65536)</f>
        <v>1672358.4770000004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152</v>
      </c>
      <c r="D9" s="67">
        <v>135069.74</v>
      </c>
      <c r="E9" s="67">
        <v>173276.26</v>
      </c>
      <c r="F9" s="67">
        <v>178303</v>
      </c>
      <c r="G9" s="67">
        <f>SUMIF(DISCRETIONARY!B11:B65536,"="&amp;SUMMARY!B9,DISCRETIONARY!$P$11:$P$65536)+SUMIF(PERSONNEL!$A$10:$A$65536,"="&amp;SUMMARY!B9,PERSONNEL!$L$10:$L$65536)</f>
        <v>178297.78</v>
      </c>
      <c r="J9" s="103" t="s">
        <v>58</v>
      </c>
      <c r="K9" s="67">
        <v>2442227.660903944</v>
      </c>
      <c r="L9" s="67">
        <v>2517345.617</v>
      </c>
      <c r="M9" s="67">
        <f>L9-K9</f>
        <v>75117.95609605592</v>
      </c>
      <c r="N9" s="104">
        <f>M9/K9</f>
        <v>0.030757966302065565</v>
      </c>
    </row>
    <row r="10" spans="1:14" ht="12.75">
      <c r="A10" s="65" t="s">
        <v>63</v>
      </c>
      <c r="B10" s="66">
        <v>130</v>
      </c>
      <c r="C10" s="65" t="s">
        <v>172</v>
      </c>
      <c r="D10" s="67">
        <v>132886.08</v>
      </c>
      <c r="E10" s="67">
        <v>104534</v>
      </c>
      <c r="F10" s="67">
        <v>94848.78386963444</v>
      </c>
      <c r="G10" s="67">
        <f>SUMIF(DISCRETIONARY!B11:B65536,"="&amp;SUMMARY!B10,DISCRETIONARY!$P$11:$P$65536)+SUMIF(PERSONNEL!$A$10:$A$65536,"="&amp;SUMMARY!B10,PERSONNEL!$L$10:$L$65536)</f>
        <v>100649.79</v>
      </c>
      <c r="J10" s="103" t="s">
        <v>25</v>
      </c>
      <c r="K10" s="67">
        <v>755453.2862287662</v>
      </c>
      <c r="L10" s="67">
        <v>831557.3460156</v>
      </c>
      <c r="M10" s="67">
        <f>L10-K10</f>
        <v>76104.05978683382</v>
      </c>
      <c r="N10" s="104">
        <f>M10/K10</f>
        <v>0.10073959723803227</v>
      </c>
    </row>
    <row r="11" spans="1:14" ht="12.75">
      <c r="A11" s="65" t="s">
        <v>63</v>
      </c>
      <c r="B11" s="66">
        <v>131</v>
      </c>
      <c r="C11" s="65" t="s">
        <v>181</v>
      </c>
      <c r="D11" s="67">
        <v>106875.35</v>
      </c>
      <c r="E11" s="67">
        <v>69730.2</v>
      </c>
      <c r="F11" s="67">
        <v>66776</v>
      </c>
      <c r="G11" s="67">
        <f>SUMIF(DISCRETIONARY!B11:B65536,"="&amp;SUMMARY!B11,DISCRETIONARY!$P$11:$P$65536)+SUMIF(PERSONNEL!$A$10:$A$65536,"="&amp;SUMMARY!B11,PERSONNEL!$L$10:$L$65536)</f>
        <v>66332.17</v>
      </c>
      <c r="J11" s="103" t="s">
        <v>59</v>
      </c>
      <c r="K11" s="67">
        <v>34781</v>
      </c>
      <c r="L11" s="67">
        <v>34041</v>
      </c>
      <c r="M11" s="67">
        <f>L11-K11</f>
        <v>-740</v>
      </c>
      <c r="N11" s="104">
        <f>M11/K11</f>
        <v>-0.02127598401426066</v>
      </c>
    </row>
    <row r="12" spans="1:7" ht="12.75">
      <c r="A12" s="65" t="s">
        <v>63</v>
      </c>
      <c r="B12" s="66">
        <v>140</v>
      </c>
      <c r="C12" s="65" t="s">
        <v>189</v>
      </c>
      <c r="D12" s="67">
        <v>94184.23</v>
      </c>
      <c r="E12" s="67">
        <v>196005.95</v>
      </c>
      <c r="F12" s="67">
        <v>211055</v>
      </c>
      <c r="G12" s="67">
        <f>SUMIF(DISCRETIONARY!B11:B65536,"="&amp;SUMMARY!B12,DISCRETIONARY!$P$11:$P$65536)+SUMIF(PERSONNEL!$A$10:$A$65536,"="&amp;SUMMARY!B12,PERSONNEL!$L$10:$L$65536)</f>
        <v>210692.88</v>
      </c>
    </row>
    <row r="13" spans="1:7" ht="12.75">
      <c r="A13" s="65" t="s">
        <v>63</v>
      </c>
      <c r="B13" s="66">
        <v>142</v>
      </c>
      <c r="C13" s="65" t="s">
        <v>205</v>
      </c>
      <c r="D13" s="67">
        <v>91033.34</v>
      </c>
      <c r="E13" s="67">
        <v>71510.25</v>
      </c>
      <c r="F13" s="67">
        <v>66273</v>
      </c>
      <c r="G13" s="67">
        <f>SUMIF(DISCRETIONARY!B11:B65536,"="&amp;SUMMARY!B13,DISCRETIONARY!$P$11:$P$65536)+SUMIF(PERSONNEL!$A$10:$A$65536,"="&amp;SUMMARY!B13,PERSONNEL!$L$10:$L$65536)</f>
        <v>66355.84</v>
      </c>
    </row>
    <row r="14" spans="1:7" ht="12.75">
      <c r="A14" s="65" t="s">
        <v>63</v>
      </c>
      <c r="B14" s="66">
        <v>165</v>
      </c>
      <c r="C14" s="65" t="s">
        <v>219</v>
      </c>
      <c r="D14" s="67">
        <v>65140.92</v>
      </c>
      <c r="E14" s="67">
        <v>65268.48</v>
      </c>
      <c r="F14" s="67">
        <v>54085.221906588835</v>
      </c>
      <c r="G14" s="67">
        <f>SUMIF(DISCRETIONARY!B11:B65536,"="&amp;SUMMARY!B14,DISCRETIONARY!$P$11:$P$65536)+SUMIF(PERSONNEL!$A$10:$A$65536,"="&amp;SUMMARY!B14,PERSONNEL!$L$10:$L$65536)</f>
        <v>64589.94</v>
      </c>
    </row>
    <row r="15" spans="1:7" ht="12.75">
      <c r="A15" s="65" t="s">
        <v>63</v>
      </c>
      <c r="B15" s="66">
        <v>172</v>
      </c>
      <c r="C15" s="65" t="s">
        <v>227</v>
      </c>
      <c r="D15" s="67">
        <v>74059.72</v>
      </c>
      <c r="E15" s="67">
        <v>76258.62</v>
      </c>
      <c r="F15" s="67">
        <v>49208.65512772077</v>
      </c>
      <c r="G15" s="67">
        <f>SUMIF(DISCRETIONARY!B11:B65536,"="&amp;SUMMARY!B15,DISCRETIONARY!$P$11:$P$65536)+SUMIF(PERSONNEL!$A$10:$A$65536,"="&amp;SUMMARY!B15,PERSONNEL!$L$10:$L$65536)</f>
        <v>77369.43000000001</v>
      </c>
    </row>
    <row r="16" spans="1:7" ht="12.75">
      <c r="A16" s="65" t="s">
        <v>63</v>
      </c>
      <c r="B16" s="66">
        <v>186</v>
      </c>
      <c r="C16" s="65" t="s">
        <v>235</v>
      </c>
      <c r="D16" s="67">
        <v>88669.82</v>
      </c>
      <c r="E16" s="67">
        <v>85189.54</v>
      </c>
      <c r="F16" s="67">
        <v>87120</v>
      </c>
      <c r="G16" s="67">
        <f>SUMIF(DISCRETIONARY!B11:B65536,"="&amp;SUMMARY!B16,DISCRETIONARY!$P$11:$P$65536)+SUMIF(PERSONNEL!$A$10:$A$65536,"="&amp;SUMMARY!B16,PERSONNEL!$L$10:$L$65536)</f>
        <v>80699.31</v>
      </c>
    </row>
    <row r="17" spans="1:7" ht="12.75">
      <c r="A17" s="65" t="s">
        <v>63</v>
      </c>
      <c r="B17" s="66">
        <v>210</v>
      </c>
      <c r="C17" s="65" t="s">
        <v>249</v>
      </c>
      <c r="D17" s="67">
        <v>361289.89</v>
      </c>
      <c r="E17" s="67">
        <v>428661.95</v>
      </c>
      <c r="F17" s="67">
        <v>409540.9765773795</v>
      </c>
      <c r="G17" s="67">
        <f>SUMIF(DISCRETIONARY!B11:B65536,"="&amp;SUMMARY!B17,DISCRETIONARY!$P$11:$P$65536)+SUMIF(PERSONNEL!$A$10:$A$65536,"="&amp;SUMMARY!B17,PERSONNEL!$L$10:$L$65536)+SUM(PERSONNEL!$AD$10:$AE$65536)</f>
        <v>462557.4000000001</v>
      </c>
    </row>
    <row r="18" spans="1:7" ht="12.75">
      <c r="A18" s="65" t="s">
        <v>63</v>
      </c>
      <c r="B18" s="66">
        <v>230</v>
      </c>
      <c r="C18" s="65" t="s">
        <v>250</v>
      </c>
      <c r="D18" s="67">
        <v>222748.73</v>
      </c>
      <c r="E18" s="67">
        <v>256254.67</v>
      </c>
      <c r="F18" s="67">
        <v>280952.48603963666</v>
      </c>
      <c r="G18" s="67">
        <f>SUMIF(DISCRETIONARY!B11:B65536,"="&amp;SUMMARY!B18,DISCRETIONARY!$P$11:$P$65536)+SUMIF(PERSONNEL!$A$10:$A$65536,"="&amp;SUMMARY!B18,PERSONNEL!$L$10:$L$65536)+SUM(PERSONNEL!$AC$10:$AC$65536)</f>
        <v>302706.9460155999</v>
      </c>
    </row>
    <row r="19" spans="1:7" ht="12.75">
      <c r="A19" s="65" t="s">
        <v>63</v>
      </c>
      <c r="B19" s="66">
        <v>290</v>
      </c>
      <c r="C19" s="65" t="s">
        <v>251</v>
      </c>
      <c r="D19" s="67">
        <v>65594.02</v>
      </c>
      <c r="E19" s="67">
        <v>69606.47</v>
      </c>
      <c r="F19" s="67">
        <v>64959.82361174921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66293</v>
      </c>
    </row>
    <row r="20" spans="1:7" ht="12.75">
      <c r="A20" s="65" t="s">
        <v>63</v>
      </c>
      <c r="B20" s="66">
        <v>580</v>
      </c>
      <c r="C20" s="65" t="s">
        <v>252</v>
      </c>
      <c r="D20" s="67">
        <v>0</v>
      </c>
      <c r="E20" s="67">
        <v>0</v>
      </c>
      <c r="F20" s="67">
        <v>506</v>
      </c>
      <c r="G20" s="67">
        <f>SUMIF(DISCRETIONARY!B11:B65536,"="&amp;SUMMARY!B20,DISCRETIONARY!$P$11:$P$65536)+SUMIF(PERSONNEL!$A$10:$A$65536,"="&amp;SUMMARY!B20,PERSONNEL!$L$10:$L$65536)</f>
        <v>523</v>
      </c>
    </row>
    <row r="21" spans="1:7" ht="12.75">
      <c r="A21" s="65" t="s">
        <v>63</v>
      </c>
      <c r="B21" s="66">
        <v>610</v>
      </c>
      <c r="C21" s="65" t="s">
        <v>257</v>
      </c>
      <c r="D21" s="67">
        <v>29981.82</v>
      </c>
      <c r="E21" s="67">
        <v>25594.66</v>
      </c>
      <c r="F21" s="67">
        <v>29176</v>
      </c>
      <c r="G21" s="67">
        <f>SUMIF(DISCRETIONARY!B11:B65536,"="&amp;SUMMARY!B21,DISCRETIONARY!$P$11:$P$65536)+SUMIF(PERSONNEL!$A$10:$A$65536,"="&amp;SUMMARY!B21,PERSONNEL!$L$10:$L$65536)</f>
        <v>28551</v>
      </c>
    </row>
    <row r="22" spans="1:7" ht="12.75">
      <c r="A22" s="65" t="s">
        <v>63</v>
      </c>
      <c r="B22" s="66">
        <v>730</v>
      </c>
      <c r="C22" s="65" t="s">
        <v>264</v>
      </c>
      <c r="D22" s="67">
        <v>2782.14</v>
      </c>
      <c r="E22" s="67">
        <v>3858.32</v>
      </c>
      <c r="F22" s="67">
        <v>5099</v>
      </c>
      <c r="G22" s="67">
        <f>SUMIF(DISCRETIONARY!B11:B65536,"="&amp;SUMMARY!B22,DISCRETIONARY!$P$11:$P$65536)+SUMIF(PERSONNEL!$A$10:$A$65536,"="&amp;SUMMARY!B22,PERSONNEL!$L$10:$L$65536)</f>
        <v>4967</v>
      </c>
    </row>
    <row r="23" ht="13.5" thickBot="1"/>
    <row r="24" spans="3:8" ht="13.5" thickBot="1">
      <c r="C24" s="108" t="s">
        <v>8</v>
      </c>
      <c r="D24" s="109">
        <f>SUM(D8:D22)</f>
        <v>2967589.1700000004</v>
      </c>
      <c r="E24" s="110">
        <f>SUM(E8:E22)</f>
        <v>3341185.3100000005</v>
      </c>
      <c r="F24" s="110">
        <f>SUM(F8:F22)</f>
        <v>3232461.9471327094</v>
      </c>
      <c r="G24" s="111">
        <f>SUM(G8:G22)</f>
        <v>3382943.9630156</v>
      </c>
      <c r="H24" s="107">
        <f>(G24-F24)/F24</f>
        <v>0.04655337583057172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CEDAR GROVE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148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32763.960000000003</v>
      </c>
      <c r="M9" s="55">
        <f>SUMIF($C10:$C65536,"=X",M10:M65536)</f>
        <v>29452.98</v>
      </c>
      <c r="N9" s="55">
        <f>SUMIF($C10:$C65536,"=X",N10:N65536)</f>
        <v>34781</v>
      </c>
      <c r="O9" s="92">
        <f>SUMIF($C10:$C65536,"=X",O10:O65536)</f>
        <v>24220.99</v>
      </c>
      <c r="P9" s="89">
        <f>SUMIF(C10:C65536,"=X",P10:P65536)+SUMIF(C10:C65536,"=X",Q10:Q65536)</f>
        <v>34041</v>
      </c>
      <c r="T9" s="93">
        <f>IF(N9=0,0,(P9-N9)/N9)</f>
        <v>-0.02127598401426066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253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254</v>
      </c>
      <c r="G12" s="58" t="s">
        <v>70</v>
      </c>
      <c r="H12" s="59" t="s">
        <v>71</v>
      </c>
      <c r="I12" s="57" t="s">
        <v>72</v>
      </c>
      <c r="J12" s="60" t="s">
        <v>86</v>
      </c>
      <c r="K12" s="52" t="s">
        <v>255</v>
      </c>
      <c r="L12" s="61">
        <v>0</v>
      </c>
      <c r="M12" s="61">
        <v>0</v>
      </c>
      <c r="N12" s="61">
        <v>506</v>
      </c>
      <c r="O12" s="61">
        <v>0</v>
      </c>
      <c r="P12" s="18">
        <v>492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254</v>
      </c>
      <c r="G13" s="58" t="s">
        <v>70</v>
      </c>
      <c r="H13" s="59" t="s">
        <v>71</v>
      </c>
      <c r="I13" s="57" t="s">
        <v>72</v>
      </c>
      <c r="J13" s="60" t="s">
        <v>140</v>
      </c>
      <c r="K13" s="52" t="s">
        <v>256</v>
      </c>
      <c r="L13" s="61">
        <v>0</v>
      </c>
      <c r="M13" s="61">
        <v>0</v>
      </c>
      <c r="N13" s="61">
        <v>0</v>
      </c>
      <c r="O13" s="61">
        <v>0</v>
      </c>
      <c r="P13" s="18">
        <v>31</v>
      </c>
    </row>
    <row r="14" spans="1:16" ht="12.75" customHeight="1">
      <c r="A14" s="106" t="s">
        <v>258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259</v>
      </c>
      <c r="G15" s="58" t="s">
        <v>70</v>
      </c>
      <c r="H15" s="59" t="s">
        <v>71</v>
      </c>
      <c r="I15" s="57" t="s">
        <v>72</v>
      </c>
      <c r="J15" s="60" t="s">
        <v>86</v>
      </c>
      <c r="K15" s="52" t="s">
        <v>260</v>
      </c>
      <c r="L15" s="61">
        <v>6305.66</v>
      </c>
      <c r="M15" s="61">
        <v>4468.67</v>
      </c>
      <c r="N15" s="61">
        <v>5583</v>
      </c>
      <c r="O15" s="61">
        <v>5539.51</v>
      </c>
      <c r="P15" s="18">
        <v>5534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259</v>
      </c>
      <c r="G16" s="58" t="s">
        <v>70</v>
      </c>
      <c r="H16" s="59" t="s">
        <v>71</v>
      </c>
      <c r="I16" s="57" t="s">
        <v>72</v>
      </c>
      <c r="J16" s="60" t="s">
        <v>140</v>
      </c>
      <c r="K16" s="52" t="s">
        <v>260</v>
      </c>
      <c r="L16" s="61">
        <v>1226.9</v>
      </c>
      <c r="M16" s="61">
        <v>1960.45</v>
      </c>
      <c r="N16" s="61">
        <v>2194</v>
      </c>
      <c r="O16" s="61">
        <v>0</v>
      </c>
      <c r="P16" s="18">
        <v>2140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259</v>
      </c>
      <c r="G17" s="58" t="s">
        <v>77</v>
      </c>
      <c r="H17" s="59" t="s">
        <v>71</v>
      </c>
      <c r="I17" s="57" t="s">
        <v>72</v>
      </c>
      <c r="J17" s="60" t="s">
        <v>86</v>
      </c>
      <c r="K17" s="52" t="s">
        <v>261</v>
      </c>
      <c r="L17" s="61">
        <v>13025.74</v>
      </c>
      <c r="M17" s="61">
        <v>10802.97</v>
      </c>
      <c r="N17" s="61">
        <v>10343.62</v>
      </c>
      <c r="O17" s="61">
        <v>7778.01</v>
      </c>
      <c r="P17" s="18">
        <v>11638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259</v>
      </c>
      <c r="G18" s="58" t="s">
        <v>77</v>
      </c>
      <c r="H18" s="59" t="s">
        <v>71</v>
      </c>
      <c r="I18" s="57" t="s">
        <v>72</v>
      </c>
      <c r="J18" s="60" t="s">
        <v>140</v>
      </c>
      <c r="K18" s="52" t="s">
        <v>261</v>
      </c>
      <c r="L18" s="61">
        <v>475.5</v>
      </c>
      <c r="M18" s="61">
        <v>206.29</v>
      </c>
      <c r="N18" s="61">
        <v>2328.38</v>
      </c>
      <c r="O18" s="61">
        <v>2328.38</v>
      </c>
      <c r="P18" s="18">
        <v>726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259</v>
      </c>
      <c r="G19" s="58" t="s">
        <v>70</v>
      </c>
      <c r="H19" s="59" t="s">
        <v>262</v>
      </c>
      <c r="I19" s="57" t="s">
        <v>72</v>
      </c>
      <c r="J19" s="60" t="s">
        <v>223</v>
      </c>
      <c r="K19" s="52" t="s">
        <v>263</v>
      </c>
      <c r="L19" s="61">
        <v>8948.02</v>
      </c>
      <c r="M19" s="61">
        <v>8156.28</v>
      </c>
      <c r="N19" s="61">
        <v>8727</v>
      </c>
      <c r="O19" s="61">
        <v>8575.09</v>
      </c>
      <c r="P19" s="18">
        <v>8513</v>
      </c>
    </row>
    <row r="20" spans="1:16" ht="12.75" customHeight="1">
      <c r="A20" s="106" t="s">
        <v>265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266</v>
      </c>
      <c r="F21" s="58" t="s">
        <v>267</v>
      </c>
      <c r="G21" s="58" t="s">
        <v>70</v>
      </c>
      <c r="H21" s="59" t="s">
        <v>71</v>
      </c>
      <c r="I21" s="57" t="s">
        <v>72</v>
      </c>
      <c r="J21" s="60" t="s">
        <v>86</v>
      </c>
      <c r="K21" s="52" t="s">
        <v>268</v>
      </c>
      <c r="L21" s="61">
        <v>98.99</v>
      </c>
      <c r="M21" s="61">
        <v>1533</v>
      </c>
      <c r="N21" s="61">
        <v>476</v>
      </c>
      <c r="O21" s="61">
        <v>0</v>
      </c>
      <c r="P21" s="18">
        <v>442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266</v>
      </c>
      <c r="F22" s="58" t="s">
        <v>267</v>
      </c>
      <c r="G22" s="58" t="s">
        <v>70</v>
      </c>
      <c r="H22" s="59" t="s">
        <v>71</v>
      </c>
      <c r="I22" s="57" t="s">
        <v>72</v>
      </c>
      <c r="J22" s="60" t="s">
        <v>140</v>
      </c>
      <c r="K22" s="52" t="s">
        <v>268</v>
      </c>
      <c r="L22" s="61">
        <v>1641.06</v>
      </c>
      <c r="M22" s="61">
        <v>765.32</v>
      </c>
      <c r="N22" s="61">
        <v>2895</v>
      </c>
      <c r="O22" s="61">
        <v>0</v>
      </c>
      <c r="P22" s="18">
        <v>2839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266</v>
      </c>
      <c r="F23" s="58" t="s">
        <v>267</v>
      </c>
      <c r="G23" s="58" t="s">
        <v>77</v>
      </c>
      <c r="H23" s="59" t="s">
        <v>71</v>
      </c>
      <c r="I23" s="57" t="s">
        <v>72</v>
      </c>
      <c r="J23" s="60" t="s">
        <v>86</v>
      </c>
      <c r="K23" s="52" t="s">
        <v>269</v>
      </c>
      <c r="L23" s="61">
        <v>1042.09</v>
      </c>
      <c r="M23" s="61">
        <v>1560</v>
      </c>
      <c r="N23" s="61">
        <v>1632</v>
      </c>
      <c r="O23" s="61">
        <v>0</v>
      </c>
      <c r="P23" s="18">
        <v>1587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266</v>
      </c>
      <c r="F24" s="58" t="s">
        <v>267</v>
      </c>
      <c r="G24" s="58" t="s">
        <v>77</v>
      </c>
      <c r="H24" s="59" t="s">
        <v>71</v>
      </c>
      <c r="I24" s="57" t="s">
        <v>72</v>
      </c>
      <c r="J24" s="60" t="s">
        <v>140</v>
      </c>
      <c r="K24" s="52" t="s">
        <v>269</v>
      </c>
      <c r="L24" s="61">
        <v>0</v>
      </c>
      <c r="M24" s="61">
        <v>0</v>
      </c>
      <c r="N24" s="61">
        <v>96</v>
      </c>
      <c r="O24" s="61">
        <v>0</v>
      </c>
      <c r="P24" s="18">
        <v>99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CEDAR GROVE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51.85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148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2517345.6170000024</v>
      </c>
      <c r="M8" s="72">
        <f>SUM(M11:M65536)</f>
        <v>831557.3460156003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42951.54</v>
      </c>
      <c r="M12" s="36">
        <v>17752.449112000002</v>
      </c>
      <c r="P12" s="23" t="s">
        <v>74</v>
      </c>
      <c r="Q12" s="23" t="s">
        <v>75</v>
      </c>
      <c r="R12" s="23" t="s">
        <v>76</v>
      </c>
      <c r="S12" s="23" t="s">
        <v>81</v>
      </c>
      <c r="T12" s="23" t="s">
        <v>78</v>
      </c>
      <c r="U12" s="23" t="s">
        <v>79</v>
      </c>
      <c r="V12" s="23" t="s">
        <v>82</v>
      </c>
      <c r="W12" s="78">
        <v>29.178999999999995</v>
      </c>
      <c r="Z12" s="23">
        <v>1</v>
      </c>
      <c r="AA12" s="99">
        <v>1</v>
      </c>
      <c r="AB12" s="78">
        <v>1138</v>
      </c>
      <c r="AC12" s="78">
        <v>5274.449112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42951.54</v>
      </c>
      <c r="M13" s="36">
        <v>17752.449112000002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83</v>
      </c>
      <c r="W13" s="78">
        <v>29.178999999999995</v>
      </c>
      <c r="Z13" s="23">
        <v>1</v>
      </c>
      <c r="AA13" s="99">
        <v>1</v>
      </c>
      <c r="AB13" s="78">
        <v>1138</v>
      </c>
      <c r="AC13" s="78">
        <v>5274.449112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65856.57</v>
      </c>
      <c r="M14" s="36">
        <v>21172.186796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84</v>
      </c>
      <c r="W14" s="78">
        <v>44.7395</v>
      </c>
      <c r="Z14" s="23">
        <v>1</v>
      </c>
      <c r="AA14" s="99">
        <v>1</v>
      </c>
      <c r="AB14" s="78">
        <v>1745</v>
      </c>
      <c r="AC14" s="78">
        <v>8087.186796000001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85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86</v>
      </c>
      <c r="K15" s="35">
        <v>1</v>
      </c>
      <c r="L15" s="36">
        <v>40522.74</v>
      </c>
      <c r="M15" s="36">
        <v>17390.192472</v>
      </c>
      <c r="P15" s="23" t="s">
        <v>87</v>
      </c>
      <c r="Q15" s="23" t="s">
        <v>88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80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89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86</v>
      </c>
      <c r="K16" s="35">
        <v>1</v>
      </c>
      <c r="L16" s="36">
        <v>44253.78</v>
      </c>
      <c r="M16" s="36">
        <v>17947.364184</v>
      </c>
      <c r="P16" s="23" t="s">
        <v>90</v>
      </c>
      <c r="Q16" s="23" t="s">
        <v>91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92</v>
      </c>
      <c r="W16" s="78">
        <v>30.063699999999997</v>
      </c>
      <c r="Z16" s="23">
        <v>1</v>
      </c>
      <c r="AA16" s="99">
        <v>1</v>
      </c>
      <c r="AB16" s="78">
        <v>1173</v>
      </c>
      <c r="AC16" s="78">
        <v>5434.364184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93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86</v>
      </c>
      <c r="K17" s="35">
        <v>1</v>
      </c>
      <c r="L17" s="36">
        <v>44253.78</v>
      </c>
      <c r="M17" s="36">
        <v>17947.364184</v>
      </c>
      <c r="P17" s="23" t="s">
        <v>94</v>
      </c>
      <c r="Q17" s="23" t="s">
        <v>95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92</v>
      </c>
      <c r="W17" s="78">
        <v>30.063699999999997</v>
      </c>
      <c r="Z17" s="23">
        <v>1</v>
      </c>
      <c r="AA17" s="99">
        <v>1</v>
      </c>
      <c r="AB17" s="78">
        <v>1173</v>
      </c>
      <c r="AC17" s="78">
        <v>5434.364184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85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86</v>
      </c>
      <c r="K18" s="35">
        <v>1</v>
      </c>
      <c r="L18" s="36">
        <v>42951.54</v>
      </c>
      <c r="M18" s="36">
        <v>17752.449112000002</v>
      </c>
      <c r="P18" s="23" t="s">
        <v>87</v>
      </c>
      <c r="Q18" s="23" t="s">
        <v>88</v>
      </c>
      <c r="R18" s="23" t="s">
        <v>76</v>
      </c>
      <c r="S18" s="23" t="s">
        <v>81</v>
      </c>
      <c r="T18" s="23" t="s">
        <v>78</v>
      </c>
      <c r="U18" s="23" t="s">
        <v>79</v>
      </c>
      <c r="V18" s="23" t="s">
        <v>83</v>
      </c>
      <c r="W18" s="78">
        <v>29.178999999999995</v>
      </c>
      <c r="Z18" s="23">
        <v>1</v>
      </c>
      <c r="AA18" s="99">
        <v>1</v>
      </c>
      <c r="AB18" s="78">
        <v>1138</v>
      </c>
      <c r="AC18" s="78">
        <v>5274.449112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85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86</v>
      </c>
      <c r="K19" s="35">
        <v>1</v>
      </c>
      <c r="L19" s="36">
        <v>67112.52</v>
      </c>
      <c r="M19" s="36">
        <v>20621.417456000003</v>
      </c>
      <c r="P19" s="23" t="s">
        <v>87</v>
      </c>
      <c r="Q19" s="23" t="s">
        <v>88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96</v>
      </c>
      <c r="W19" s="78">
        <v>45.59270000000001</v>
      </c>
      <c r="Z19" s="23">
        <v>1</v>
      </c>
      <c r="AA19" s="99">
        <v>1</v>
      </c>
      <c r="AB19" s="78">
        <v>1040</v>
      </c>
      <c r="AC19" s="78">
        <v>8241.417456000001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89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86</v>
      </c>
      <c r="K20" s="35">
        <v>1</v>
      </c>
      <c r="L20" s="36">
        <v>52935.02</v>
      </c>
      <c r="M20" s="36">
        <v>7903.420456</v>
      </c>
      <c r="P20" s="23" t="s">
        <v>90</v>
      </c>
      <c r="Q20" s="23" t="s">
        <v>91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97</v>
      </c>
      <c r="W20" s="78">
        <v>35.9613</v>
      </c>
      <c r="Z20" s="23">
        <v>1</v>
      </c>
      <c r="AA20" s="99">
        <v>1</v>
      </c>
      <c r="AB20" s="78">
        <v>1403</v>
      </c>
      <c r="AC20" s="78">
        <v>6500.420456</v>
      </c>
      <c r="AD20" s="78">
        <v>0</v>
      </c>
      <c r="AE20" s="78">
        <v>0</v>
      </c>
    </row>
    <row r="21" spans="1:31" ht="12.75">
      <c r="A21" s="23">
        <v>110</v>
      </c>
      <c r="B21" s="23">
        <v>1000</v>
      </c>
      <c r="C21" s="30" t="s">
        <v>93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86</v>
      </c>
      <c r="K21" s="35">
        <v>1</v>
      </c>
      <c r="L21" s="36">
        <v>57885.21</v>
      </c>
      <c r="M21" s="36">
        <v>19982.303788</v>
      </c>
      <c r="P21" s="23" t="s">
        <v>94</v>
      </c>
      <c r="Q21" s="23" t="s">
        <v>95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98</v>
      </c>
      <c r="W21" s="78">
        <v>39.3242</v>
      </c>
      <c r="Z21" s="23">
        <v>1</v>
      </c>
      <c r="AA21" s="99">
        <v>1</v>
      </c>
      <c r="AB21" s="78">
        <v>1534</v>
      </c>
      <c r="AC21" s="78">
        <v>7108.303788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93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86</v>
      </c>
      <c r="K22" s="35">
        <v>1</v>
      </c>
      <c r="L22" s="36">
        <v>69250.48</v>
      </c>
      <c r="M22" s="36">
        <v>21678.958943999998</v>
      </c>
      <c r="P22" s="23" t="s">
        <v>94</v>
      </c>
      <c r="Q22" s="23" t="s">
        <v>95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99</v>
      </c>
      <c r="W22" s="78">
        <v>47.0452</v>
      </c>
      <c r="Z22" s="23">
        <v>1</v>
      </c>
      <c r="AA22" s="99">
        <v>1</v>
      </c>
      <c r="AB22" s="78">
        <v>1835</v>
      </c>
      <c r="AC22" s="78">
        <v>8503.958944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89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86</v>
      </c>
      <c r="K23" s="35">
        <v>1</v>
      </c>
      <c r="L23" s="36">
        <v>72016.41</v>
      </c>
      <c r="M23" s="36">
        <v>22091.615148</v>
      </c>
      <c r="P23" s="23" t="s">
        <v>90</v>
      </c>
      <c r="Q23" s="23" t="s">
        <v>91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100</v>
      </c>
      <c r="W23" s="78">
        <v>48.9242</v>
      </c>
      <c r="Z23" s="23">
        <v>1</v>
      </c>
      <c r="AA23" s="99">
        <v>1</v>
      </c>
      <c r="AB23" s="78">
        <v>1908</v>
      </c>
      <c r="AC23" s="78">
        <v>8843.615148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101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102</v>
      </c>
      <c r="K24" s="35">
        <v>1</v>
      </c>
      <c r="L24" s="36">
        <v>40522.74</v>
      </c>
      <c r="M24" s="36">
        <v>17390.192472</v>
      </c>
      <c r="P24" s="23" t="s">
        <v>103</v>
      </c>
      <c r="Q24" s="23" t="s">
        <v>104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105</v>
      </c>
      <c r="W24" s="78">
        <v>27.529</v>
      </c>
      <c r="Z24" s="23">
        <v>1</v>
      </c>
      <c r="AA24" s="99">
        <v>1</v>
      </c>
      <c r="AB24" s="78">
        <v>1074</v>
      </c>
      <c r="AC24" s="78">
        <v>4976.192472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106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102</v>
      </c>
      <c r="K25" s="35">
        <v>1</v>
      </c>
      <c r="L25" s="36">
        <v>42951.54</v>
      </c>
      <c r="M25" s="36">
        <v>17752.449112000002</v>
      </c>
      <c r="P25" s="23" t="s">
        <v>107</v>
      </c>
      <c r="Q25" s="23" t="s">
        <v>108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82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106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102</v>
      </c>
      <c r="K26" s="35">
        <v>1</v>
      </c>
      <c r="L26" s="36">
        <v>44253.78</v>
      </c>
      <c r="M26" s="36">
        <v>17947.364184</v>
      </c>
      <c r="P26" s="23" t="s">
        <v>107</v>
      </c>
      <c r="Q26" s="23" t="s">
        <v>108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92</v>
      </c>
      <c r="W26" s="78">
        <v>30.063699999999997</v>
      </c>
      <c r="Z26" s="23">
        <v>1</v>
      </c>
      <c r="AA26" s="99">
        <v>1</v>
      </c>
      <c r="AB26" s="78">
        <v>1173</v>
      </c>
      <c r="AC26" s="78">
        <v>5434.364184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106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102</v>
      </c>
      <c r="K27" s="35">
        <v>1</v>
      </c>
      <c r="L27" s="36">
        <v>57803.3</v>
      </c>
      <c r="M27" s="36">
        <v>19970.24524</v>
      </c>
      <c r="P27" s="23" t="s">
        <v>107</v>
      </c>
      <c r="Q27" s="23" t="s">
        <v>108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109</v>
      </c>
      <c r="W27" s="78">
        <v>39.2685</v>
      </c>
      <c r="Z27" s="23">
        <v>1</v>
      </c>
      <c r="AA27" s="99">
        <v>1</v>
      </c>
      <c r="AB27" s="78">
        <v>1532</v>
      </c>
      <c r="AC27" s="78">
        <v>7098.245240000001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110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102</v>
      </c>
      <c r="K28" s="35">
        <v>1</v>
      </c>
      <c r="L28" s="36">
        <v>42951.54</v>
      </c>
      <c r="M28" s="36">
        <v>6412.449112</v>
      </c>
      <c r="P28" s="23" t="s">
        <v>111</v>
      </c>
      <c r="Q28" s="23" t="s">
        <v>112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83</v>
      </c>
      <c r="W28" s="78">
        <v>29.178999999999995</v>
      </c>
      <c r="Z28" s="23">
        <v>1</v>
      </c>
      <c r="AA28" s="99">
        <v>1</v>
      </c>
      <c r="AB28" s="78">
        <v>1138</v>
      </c>
      <c r="AC28" s="78">
        <v>5274.449112</v>
      </c>
      <c r="AD28" s="78">
        <v>0</v>
      </c>
      <c r="AE28" s="78">
        <v>0</v>
      </c>
    </row>
    <row r="29" spans="1:31" ht="12.75">
      <c r="A29" s="23">
        <v>110</v>
      </c>
      <c r="B29" s="23">
        <v>1000</v>
      </c>
      <c r="C29" s="30" t="s">
        <v>110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102</v>
      </c>
      <c r="K29" s="35">
        <v>1</v>
      </c>
      <c r="L29" s="36">
        <v>51377.55</v>
      </c>
      <c r="M29" s="36">
        <v>19011.16314</v>
      </c>
      <c r="P29" s="23" t="s">
        <v>111</v>
      </c>
      <c r="Q29" s="23" t="s">
        <v>112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113</v>
      </c>
      <c r="W29" s="78">
        <v>34.9032</v>
      </c>
      <c r="Z29" s="23">
        <v>1</v>
      </c>
      <c r="AA29" s="99">
        <v>1</v>
      </c>
      <c r="AB29" s="78">
        <v>1362</v>
      </c>
      <c r="AC29" s="78">
        <v>6309.163140000001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106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102</v>
      </c>
      <c r="K30" s="35">
        <v>1</v>
      </c>
      <c r="L30" s="36">
        <v>54537.6</v>
      </c>
      <c r="M30" s="36">
        <v>19482.21728</v>
      </c>
      <c r="P30" s="23" t="s">
        <v>107</v>
      </c>
      <c r="Q30" s="23" t="s">
        <v>108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114</v>
      </c>
      <c r="W30" s="78">
        <v>37.05</v>
      </c>
      <c r="Z30" s="23">
        <v>1</v>
      </c>
      <c r="AA30" s="99">
        <v>1</v>
      </c>
      <c r="AB30" s="78">
        <v>1445</v>
      </c>
      <c r="AC30" s="78">
        <v>6697.21728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110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102</v>
      </c>
      <c r="K31" s="35">
        <v>1</v>
      </c>
      <c r="L31" s="36">
        <v>73399.38</v>
      </c>
      <c r="M31" s="36">
        <v>10958.443864</v>
      </c>
      <c r="P31" s="23" t="s">
        <v>111</v>
      </c>
      <c r="Q31" s="23" t="s">
        <v>112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115</v>
      </c>
      <c r="W31" s="78">
        <v>49.8637</v>
      </c>
      <c r="Z31" s="23">
        <v>1</v>
      </c>
      <c r="AA31" s="99">
        <v>1</v>
      </c>
      <c r="AB31" s="78">
        <v>1945</v>
      </c>
      <c r="AC31" s="78">
        <v>9013.443864</v>
      </c>
      <c r="AD31" s="78">
        <v>0</v>
      </c>
      <c r="AE31" s="78">
        <v>0</v>
      </c>
    </row>
    <row r="32" spans="1:31" ht="12.75">
      <c r="A32" s="23">
        <v>110</v>
      </c>
      <c r="B32" s="23">
        <v>1000</v>
      </c>
      <c r="C32" s="30" t="s">
        <v>116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117</v>
      </c>
      <c r="K32" s="35">
        <v>1</v>
      </c>
      <c r="L32" s="36">
        <v>51377.55</v>
      </c>
      <c r="M32" s="36">
        <v>19011.16314</v>
      </c>
      <c r="P32" s="23" t="s">
        <v>118</v>
      </c>
      <c r="Q32" s="23" t="s">
        <v>119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120</v>
      </c>
      <c r="W32" s="78">
        <v>34.9032</v>
      </c>
      <c r="Z32" s="23">
        <v>1</v>
      </c>
      <c r="AA32" s="99">
        <v>1</v>
      </c>
      <c r="AB32" s="78">
        <v>1362</v>
      </c>
      <c r="AC32" s="78">
        <v>6309.163140000001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121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117</v>
      </c>
      <c r="K33" s="35">
        <v>1</v>
      </c>
      <c r="L33" s="36">
        <v>59651.61</v>
      </c>
      <c r="M33" s="36">
        <v>20246.217708</v>
      </c>
      <c r="P33" s="23" t="s">
        <v>122</v>
      </c>
      <c r="Q33" s="23" t="s">
        <v>123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124</v>
      </c>
      <c r="W33" s="78">
        <v>40.5242</v>
      </c>
      <c r="Z33" s="23">
        <v>1</v>
      </c>
      <c r="AA33" s="99">
        <v>1</v>
      </c>
      <c r="AB33" s="78">
        <v>1581</v>
      </c>
      <c r="AC33" s="78">
        <v>7325.217708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121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117</v>
      </c>
      <c r="K34" s="35">
        <v>0.5</v>
      </c>
      <c r="L34" s="36">
        <v>29825.805</v>
      </c>
      <c r="M34" s="36">
        <v>10122.608854</v>
      </c>
      <c r="P34" s="23" t="s">
        <v>122</v>
      </c>
      <c r="Q34" s="23" t="s">
        <v>123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124</v>
      </c>
      <c r="W34" s="78">
        <v>40.5242</v>
      </c>
      <c r="Z34" s="23">
        <v>0.5</v>
      </c>
      <c r="AA34" s="99">
        <v>0.5</v>
      </c>
      <c r="AB34" s="78">
        <v>790</v>
      </c>
      <c r="AC34" s="78">
        <v>3662.608854</v>
      </c>
      <c r="AD34" s="78">
        <v>5670</v>
      </c>
      <c r="AE34" s="78">
        <v>0</v>
      </c>
    </row>
    <row r="35" spans="1:31" ht="12.75">
      <c r="A35" s="23">
        <v>110</v>
      </c>
      <c r="B35" s="23">
        <v>1000</v>
      </c>
      <c r="C35" s="30" t="s">
        <v>125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117</v>
      </c>
      <c r="K35" s="35">
        <v>1</v>
      </c>
      <c r="L35" s="36">
        <v>67112.52</v>
      </c>
      <c r="M35" s="36">
        <v>21359.417456000003</v>
      </c>
      <c r="P35" s="23" t="s">
        <v>126</v>
      </c>
      <c r="Q35" s="23" t="s">
        <v>127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96</v>
      </c>
      <c r="W35" s="78">
        <v>45.59270000000001</v>
      </c>
      <c r="Z35" s="23">
        <v>1</v>
      </c>
      <c r="AA35" s="99">
        <v>1</v>
      </c>
      <c r="AB35" s="78">
        <v>1778</v>
      </c>
      <c r="AC35" s="78">
        <v>8241.417456000001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128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129</v>
      </c>
      <c r="K36" s="35">
        <v>0.5</v>
      </c>
      <c r="L36" s="36">
        <v>29825.805</v>
      </c>
      <c r="M36" s="36">
        <v>10122.608854</v>
      </c>
      <c r="P36" s="23" t="s">
        <v>130</v>
      </c>
      <c r="Q36" s="23" t="s">
        <v>131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124</v>
      </c>
      <c r="W36" s="78">
        <v>40.5242</v>
      </c>
      <c r="Z36" s="23">
        <v>0.5</v>
      </c>
      <c r="AA36" s="99">
        <v>0.5</v>
      </c>
      <c r="AB36" s="78">
        <v>790</v>
      </c>
      <c r="AC36" s="78">
        <v>3662.608854</v>
      </c>
      <c r="AD36" s="78">
        <v>5670</v>
      </c>
      <c r="AE36" s="78">
        <v>0</v>
      </c>
    </row>
    <row r="37" spans="1:31" ht="12.75">
      <c r="A37" s="23">
        <v>110</v>
      </c>
      <c r="B37" s="23">
        <v>1000</v>
      </c>
      <c r="C37" s="30" t="s">
        <v>132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133</v>
      </c>
      <c r="I37" s="31" t="s">
        <v>72</v>
      </c>
      <c r="J37" s="34" t="s">
        <v>134</v>
      </c>
      <c r="K37" s="35">
        <v>0.35</v>
      </c>
      <c r="L37" s="36">
        <v>18527.256999999998</v>
      </c>
      <c r="M37" s="36">
        <v>6735.147159599999</v>
      </c>
      <c r="P37" s="23" t="s">
        <v>135</v>
      </c>
      <c r="Q37" s="23" t="s">
        <v>136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137</v>
      </c>
      <c r="W37" s="78">
        <v>35.9613</v>
      </c>
      <c r="Z37" s="23">
        <v>0.35</v>
      </c>
      <c r="AA37" s="99">
        <v>0.35</v>
      </c>
      <c r="AB37" s="78">
        <v>491</v>
      </c>
      <c r="AC37" s="78">
        <v>2275.1471595999997</v>
      </c>
      <c r="AD37" s="78">
        <v>3969</v>
      </c>
      <c r="AE37" s="78">
        <v>0</v>
      </c>
    </row>
    <row r="38" spans="1:31" ht="12.75">
      <c r="A38" s="23">
        <v>110</v>
      </c>
      <c r="B38" s="23">
        <v>1000</v>
      </c>
      <c r="C38" s="30" t="s">
        <v>138</v>
      </c>
      <c r="D38" s="31" t="s">
        <v>67</v>
      </c>
      <c r="E38" s="32" t="s">
        <v>68</v>
      </c>
      <c r="F38" s="32" t="s">
        <v>139</v>
      </c>
      <c r="G38" s="32" t="s">
        <v>70</v>
      </c>
      <c r="H38" s="33" t="s">
        <v>71</v>
      </c>
      <c r="I38" s="31" t="s">
        <v>72</v>
      </c>
      <c r="J38" s="34" t="s">
        <v>140</v>
      </c>
      <c r="K38" s="35">
        <v>1</v>
      </c>
      <c r="L38" s="36">
        <v>42951.54</v>
      </c>
      <c r="M38" s="36">
        <v>17752.449112000002</v>
      </c>
      <c r="P38" s="23" t="s">
        <v>141</v>
      </c>
      <c r="Q38" s="23" t="s">
        <v>142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83</v>
      </c>
      <c r="W38" s="78">
        <v>29.178999999999995</v>
      </c>
      <c r="Z38" s="23">
        <v>1</v>
      </c>
      <c r="AA38" s="99">
        <v>1</v>
      </c>
      <c r="AB38" s="78">
        <v>1138</v>
      </c>
      <c r="AC38" s="78">
        <v>5274.449112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138</v>
      </c>
      <c r="D39" s="31" t="s">
        <v>67</v>
      </c>
      <c r="E39" s="32" t="s">
        <v>68</v>
      </c>
      <c r="F39" s="32" t="s">
        <v>139</v>
      </c>
      <c r="G39" s="32" t="s">
        <v>70</v>
      </c>
      <c r="H39" s="33" t="s">
        <v>71</v>
      </c>
      <c r="I39" s="31" t="s">
        <v>72</v>
      </c>
      <c r="J39" s="34" t="s">
        <v>140</v>
      </c>
      <c r="K39" s="35">
        <v>1</v>
      </c>
      <c r="L39" s="36">
        <v>46984.1</v>
      </c>
      <c r="M39" s="36">
        <v>18354.64748</v>
      </c>
      <c r="P39" s="23" t="s">
        <v>141</v>
      </c>
      <c r="Q39" s="23" t="s">
        <v>142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143</v>
      </c>
      <c r="W39" s="78">
        <v>31.918500000000005</v>
      </c>
      <c r="Z39" s="23">
        <v>1</v>
      </c>
      <c r="AA39" s="99">
        <v>1</v>
      </c>
      <c r="AB39" s="78">
        <v>1245</v>
      </c>
      <c r="AC39" s="78">
        <v>5769.6474800000005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138</v>
      </c>
      <c r="D40" s="31" t="s">
        <v>67</v>
      </c>
      <c r="E40" s="32" t="s">
        <v>68</v>
      </c>
      <c r="F40" s="32" t="s">
        <v>139</v>
      </c>
      <c r="G40" s="32" t="s">
        <v>70</v>
      </c>
      <c r="H40" s="33" t="s">
        <v>71</v>
      </c>
      <c r="I40" s="31" t="s">
        <v>72</v>
      </c>
      <c r="J40" s="34" t="s">
        <v>140</v>
      </c>
      <c r="K40" s="35">
        <v>1</v>
      </c>
      <c r="L40" s="36">
        <v>51377.55</v>
      </c>
      <c r="M40" s="36">
        <v>19011.16314</v>
      </c>
      <c r="P40" s="23" t="s">
        <v>141</v>
      </c>
      <c r="Q40" s="23" t="s">
        <v>142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120</v>
      </c>
      <c r="W40" s="78">
        <v>34.9032</v>
      </c>
      <c r="Z40" s="23">
        <v>1</v>
      </c>
      <c r="AA40" s="99">
        <v>1</v>
      </c>
      <c r="AB40" s="78">
        <v>1362</v>
      </c>
      <c r="AC40" s="78">
        <v>6309.163140000001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144</v>
      </c>
      <c r="D41" s="31" t="s">
        <v>67</v>
      </c>
      <c r="E41" s="32" t="s">
        <v>68</v>
      </c>
      <c r="F41" s="32" t="s">
        <v>139</v>
      </c>
      <c r="G41" s="32" t="s">
        <v>70</v>
      </c>
      <c r="H41" s="33" t="s">
        <v>71</v>
      </c>
      <c r="I41" s="31" t="s">
        <v>72</v>
      </c>
      <c r="J41" s="34" t="s">
        <v>145</v>
      </c>
      <c r="K41" s="35">
        <v>1</v>
      </c>
      <c r="L41" s="36">
        <v>67112.52</v>
      </c>
      <c r="M41" s="36">
        <v>10019.417456000001</v>
      </c>
      <c r="P41" s="23" t="s">
        <v>146</v>
      </c>
      <c r="Q41" s="23" t="s">
        <v>147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96</v>
      </c>
      <c r="W41" s="78">
        <v>45.59270000000001</v>
      </c>
      <c r="Z41" s="23">
        <v>1</v>
      </c>
      <c r="AA41" s="99">
        <v>1</v>
      </c>
      <c r="AB41" s="78">
        <v>1778</v>
      </c>
      <c r="AC41" s="78">
        <v>8241.417456000001</v>
      </c>
      <c r="AD41" s="78">
        <v>0</v>
      </c>
      <c r="AE41" s="78">
        <v>0</v>
      </c>
    </row>
    <row r="42" spans="1:31" ht="12.75">
      <c r="A42" s="23">
        <v>110</v>
      </c>
      <c r="B42" s="23">
        <v>1000</v>
      </c>
      <c r="C42" s="30" t="s">
        <v>144</v>
      </c>
      <c r="D42" s="31" t="s">
        <v>67</v>
      </c>
      <c r="E42" s="32" t="s">
        <v>68</v>
      </c>
      <c r="F42" s="32" t="s">
        <v>139</v>
      </c>
      <c r="G42" s="32" t="s">
        <v>70</v>
      </c>
      <c r="H42" s="33" t="s">
        <v>71</v>
      </c>
      <c r="I42" s="31" t="s">
        <v>72</v>
      </c>
      <c r="J42" s="34" t="s">
        <v>145</v>
      </c>
      <c r="K42" s="35">
        <v>1</v>
      </c>
      <c r="L42" s="36">
        <v>73399.38</v>
      </c>
      <c r="M42" s="36">
        <v>21491.443864</v>
      </c>
      <c r="P42" s="23" t="s">
        <v>146</v>
      </c>
      <c r="Q42" s="23" t="s">
        <v>147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115</v>
      </c>
      <c r="W42" s="78">
        <v>49.8637</v>
      </c>
      <c r="Z42" s="23">
        <v>1</v>
      </c>
      <c r="AA42" s="99">
        <v>1</v>
      </c>
      <c r="AB42" s="78">
        <v>1138</v>
      </c>
      <c r="AC42" s="78">
        <v>9013.443864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148</v>
      </c>
      <c r="D43" s="31" t="s">
        <v>67</v>
      </c>
      <c r="E43" s="32" t="s">
        <v>68</v>
      </c>
      <c r="F43" s="32" t="s">
        <v>139</v>
      </c>
      <c r="G43" s="32" t="s">
        <v>70</v>
      </c>
      <c r="H43" s="33" t="s">
        <v>71</v>
      </c>
      <c r="I43" s="31" t="s">
        <v>72</v>
      </c>
      <c r="J43" s="34" t="s">
        <v>149</v>
      </c>
      <c r="K43" s="35">
        <v>1</v>
      </c>
      <c r="L43" s="36">
        <v>42951.54</v>
      </c>
      <c r="M43" s="36">
        <v>17752.449112000002</v>
      </c>
      <c r="P43" s="23" t="s">
        <v>150</v>
      </c>
      <c r="Q43" s="23" t="s">
        <v>151</v>
      </c>
      <c r="R43" s="23" t="s">
        <v>76</v>
      </c>
      <c r="S43" s="23" t="s">
        <v>81</v>
      </c>
      <c r="T43" s="23" t="s">
        <v>78</v>
      </c>
      <c r="U43" s="23" t="s">
        <v>79</v>
      </c>
      <c r="V43" s="23" t="s">
        <v>83</v>
      </c>
      <c r="W43" s="78">
        <v>29.178999999999995</v>
      </c>
      <c r="Z43" s="23">
        <v>1</v>
      </c>
      <c r="AA43" s="99">
        <v>1</v>
      </c>
      <c r="AB43" s="78">
        <v>1138</v>
      </c>
      <c r="AC43" s="78">
        <v>5274.449112</v>
      </c>
      <c r="AD43" s="78">
        <v>11340</v>
      </c>
      <c r="AE43" s="78">
        <v>0</v>
      </c>
    </row>
    <row r="44" ht="12.75">
      <c r="A44" s="105" t="s">
        <v>153</v>
      </c>
    </row>
    <row r="45" spans="1:31" ht="12.75">
      <c r="A45" s="23">
        <v>118</v>
      </c>
      <c r="B45" s="23">
        <v>1000</v>
      </c>
      <c r="C45" s="30" t="s">
        <v>154</v>
      </c>
      <c r="D45" s="31" t="s">
        <v>67</v>
      </c>
      <c r="E45" s="32" t="s">
        <v>68</v>
      </c>
      <c r="F45" s="32" t="s">
        <v>69</v>
      </c>
      <c r="G45" s="32" t="s">
        <v>155</v>
      </c>
      <c r="H45" s="33" t="s">
        <v>71</v>
      </c>
      <c r="I45" s="31" t="s">
        <v>72</v>
      </c>
      <c r="J45" s="34" t="s">
        <v>73</v>
      </c>
      <c r="K45" s="35">
        <v>0.333</v>
      </c>
      <c r="L45" s="36">
        <v>13494.072420000004</v>
      </c>
      <c r="M45" s="36">
        <v>5791.292093176</v>
      </c>
      <c r="P45" s="23" t="s">
        <v>156</v>
      </c>
      <c r="Q45" s="23" t="s">
        <v>157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105</v>
      </c>
      <c r="W45" s="78">
        <v>27.529</v>
      </c>
      <c r="Z45" s="23">
        <v>0.333</v>
      </c>
      <c r="AA45" s="99">
        <v>0.333</v>
      </c>
      <c r="AB45" s="78">
        <v>358</v>
      </c>
      <c r="AC45" s="78">
        <v>1657.0720931760006</v>
      </c>
      <c r="AD45" s="78">
        <v>3776.22</v>
      </c>
      <c r="AE45" s="78">
        <v>0</v>
      </c>
    </row>
    <row r="46" spans="1:31" ht="12.75">
      <c r="A46" s="23">
        <v>118</v>
      </c>
      <c r="B46" s="23">
        <v>1000</v>
      </c>
      <c r="C46" s="30" t="s">
        <v>158</v>
      </c>
      <c r="D46" s="31" t="s">
        <v>67</v>
      </c>
      <c r="E46" s="32" t="s">
        <v>68</v>
      </c>
      <c r="F46" s="32" t="s">
        <v>69</v>
      </c>
      <c r="G46" s="32" t="s">
        <v>155</v>
      </c>
      <c r="H46" s="33" t="s">
        <v>71</v>
      </c>
      <c r="I46" s="31" t="s">
        <v>72</v>
      </c>
      <c r="J46" s="34" t="s">
        <v>73</v>
      </c>
      <c r="K46" s="35">
        <v>0.333</v>
      </c>
      <c r="L46" s="36">
        <v>13885.024409999998</v>
      </c>
      <c r="M46" s="36">
        <v>5849.300997548</v>
      </c>
      <c r="P46" s="23" t="s">
        <v>159</v>
      </c>
      <c r="Q46" s="23" t="s">
        <v>160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161</v>
      </c>
      <c r="W46" s="78">
        <v>28.3266</v>
      </c>
      <c r="Z46" s="23">
        <v>0.333</v>
      </c>
      <c r="AA46" s="99">
        <v>0.333</v>
      </c>
      <c r="AB46" s="78">
        <v>368</v>
      </c>
      <c r="AC46" s="78">
        <v>1705.080997548</v>
      </c>
      <c r="AD46" s="78">
        <v>3776.22</v>
      </c>
      <c r="AE46" s="78">
        <v>0</v>
      </c>
    </row>
    <row r="47" spans="1:31" ht="12.75">
      <c r="A47" s="23">
        <v>118</v>
      </c>
      <c r="B47" s="23">
        <v>1000</v>
      </c>
      <c r="C47" s="30" t="s">
        <v>162</v>
      </c>
      <c r="D47" s="31" t="s">
        <v>67</v>
      </c>
      <c r="E47" s="32" t="s">
        <v>68</v>
      </c>
      <c r="F47" s="32" t="s">
        <v>69</v>
      </c>
      <c r="G47" s="32" t="s">
        <v>155</v>
      </c>
      <c r="H47" s="33" t="s">
        <v>71</v>
      </c>
      <c r="I47" s="31" t="s">
        <v>72</v>
      </c>
      <c r="J47" s="34" t="s">
        <v>73</v>
      </c>
      <c r="K47" s="35">
        <v>0.08325</v>
      </c>
      <c r="L47" s="36">
        <v>4277.1810375000005</v>
      </c>
      <c r="M47" s="36">
        <v>1582.292831405</v>
      </c>
      <c r="P47" s="23" t="s">
        <v>163</v>
      </c>
      <c r="Q47" s="23" t="s">
        <v>164</v>
      </c>
      <c r="R47" s="23" t="s">
        <v>76</v>
      </c>
      <c r="S47" s="23" t="s">
        <v>81</v>
      </c>
      <c r="T47" s="23" t="s">
        <v>78</v>
      </c>
      <c r="U47" s="23" t="s">
        <v>79</v>
      </c>
      <c r="V47" s="23" t="s">
        <v>120</v>
      </c>
      <c r="W47" s="78">
        <v>34.9032</v>
      </c>
      <c r="Z47" s="23">
        <v>0.08325</v>
      </c>
      <c r="AA47" s="99">
        <v>0.08325</v>
      </c>
      <c r="AB47" s="78">
        <v>113</v>
      </c>
      <c r="AC47" s="78">
        <v>525.2378314050001</v>
      </c>
      <c r="AD47" s="78">
        <v>944.055</v>
      </c>
      <c r="AE47" s="78">
        <v>0</v>
      </c>
    </row>
    <row r="48" spans="1:31" ht="12.75">
      <c r="A48" s="23">
        <v>118</v>
      </c>
      <c r="B48" s="23">
        <v>1000</v>
      </c>
      <c r="C48" s="30" t="s">
        <v>165</v>
      </c>
      <c r="D48" s="31" t="s">
        <v>67</v>
      </c>
      <c r="E48" s="32" t="s">
        <v>68</v>
      </c>
      <c r="F48" s="32" t="s">
        <v>69</v>
      </c>
      <c r="G48" s="32" t="s">
        <v>155</v>
      </c>
      <c r="H48" s="33" t="s">
        <v>71</v>
      </c>
      <c r="I48" s="31" t="s">
        <v>72</v>
      </c>
      <c r="J48" s="34" t="s">
        <v>73</v>
      </c>
      <c r="K48" s="35">
        <v>0.333</v>
      </c>
      <c r="L48" s="36">
        <v>21721.516740000006</v>
      </c>
      <c r="M48" s="36">
        <v>3243.402255672001</v>
      </c>
      <c r="P48" s="23" t="s">
        <v>166</v>
      </c>
      <c r="Q48" s="23" t="s">
        <v>167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168</v>
      </c>
      <c r="W48" s="78">
        <v>44.3137</v>
      </c>
      <c r="Z48" s="23">
        <v>0.333</v>
      </c>
      <c r="AA48" s="99">
        <v>0.333</v>
      </c>
      <c r="AB48" s="78">
        <v>576</v>
      </c>
      <c r="AC48" s="78">
        <v>2667.402255672001</v>
      </c>
      <c r="AD48" s="78">
        <v>0</v>
      </c>
      <c r="AE48" s="78">
        <v>0</v>
      </c>
    </row>
    <row r="49" spans="1:31" ht="12.75">
      <c r="A49" s="23">
        <v>118</v>
      </c>
      <c r="B49" s="23">
        <v>1000</v>
      </c>
      <c r="C49" s="30" t="s">
        <v>169</v>
      </c>
      <c r="D49" s="31" t="s">
        <v>67</v>
      </c>
      <c r="E49" s="32" t="s">
        <v>68</v>
      </c>
      <c r="F49" s="32" t="s">
        <v>69</v>
      </c>
      <c r="G49" s="32" t="s">
        <v>155</v>
      </c>
      <c r="H49" s="33" t="s">
        <v>71</v>
      </c>
      <c r="I49" s="31" t="s">
        <v>72</v>
      </c>
      <c r="J49" s="34" t="s">
        <v>73</v>
      </c>
      <c r="K49" s="35">
        <v>0.08325</v>
      </c>
      <c r="L49" s="36">
        <v>5995.366132500002</v>
      </c>
      <c r="M49" s="36">
        <v>1839.2859610710002</v>
      </c>
      <c r="P49" s="23" t="s">
        <v>170</v>
      </c>
      <c r="Q49" s="23" t="s">
        <v>171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100</v>
      </c>
      <c r="W49" s="78">
        <v>48.9242</v>
      </c>
      <c r="Z49" s="23">
        <v>0.08325</v>
      </c>
      <c r="AA49" s="99">
        <v>0.08325</v>
      </c>
      <c r="AB49" s="78">
        <v>159</v>
      </c>
      <c r="AC49" s="78">
        <v>736.2309610710003</v>
      </c>
      <c r="AD49" s="78">
        <v>944.055</v>
      </c>
      <c r="AE49" s="78">
        <v>0</v>
      </c>
    </row>
    <row r="50" spans="1:31" ht="12.75">
      <c r="A50" s="23">
        <v>118</v>
      </c>
      <c r="B50" s="23">
        <v>1000</v>
      </c>
      <c r="C50" s="30" t="s">
        <v>154</v>
      </c>
      <c r="D50" s="31" t="s">
        <v>67</v>
      </c>
      <c r="E50" s="32" t="s">
        <v>68</v>
      </c>
      <c r="F50" s="32" t="s">
        <v>69</v>
      </c>
      <c r="G50" s="32" t="s">
        <v>155</v>
      </c>
      <c r="H50" s="33" t="s">
        <v>71</v>
      </c>
      <c r="I50" s="31" t="s">
        <v>72</v>
      </c>
      <c r="J50" s="34" t="s">
        <v>86</v>
      </c>
      <c r="K50" s="35">
        <v>0.333</v>
      </c>
      <c r="L50" s="36">
        <v>13494.072420000004</v>
      </c>
      <c r="M50" s="36">
        <v>5791.292093176</v>
      </c>
      <c r="P50" s="23" t="s">
        <v>156</v>
      </c>
      <c r="Q50" s="23" t="s">
        <v>157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105</v>
      </c>
      <c r="W50" s="78">
        <v>27.529</v>
      </c>
      <c r="Z50" s="23">
        <v>0.333</v>
      </c>
      <c r="AA50" s="99">
        <v>0.333</v>
      </c>
      <c r="AB50" s="78">
        <v>358</v>
      </c>
      <c r="AC50" s="78">
        <v>1657.0720931760006</v>
      </c>
      <c r="AD50" s="78">
        <v>3776.22</v>
      </c>
      <c r="AE50" s="78">
        <v>0</v>
      </c>
    </row>
    <row r="51" spans="1:31" ht="12.75">
      <c r="A51" s="23">
        <v>118</v>
      </c>
      <c r="B51" s="23">
        <v>1000</v>
      </c>
      <c r="C51" s="30" t="s">
        <v>158</v>
      </c>
      <c r="D51" s="31" t="s">
        <v>67</v>
      </c>
      <c r="E51" s="32" t="s">
        <v>68</v>
      </c>
      <c r="F51" s="32" t="s">
        <v>69</v>
      </c>
      <c r="G51" s="32" t="s">
        <v>155</v>
      </c>
      <c r="H51" s="33" t="s">
        <v>71</v>
      </c>
      <c r="I51" s="31" t="s">
        <v>72</v>
      </c>
      <c r="J51" s="34" t="s">
        <v>86</v>
      </c>
      <c r="K51" s="35">
        <v>0.333</v>
      </c>
      <c r="L51" s="36">
        <v>13885.024409999998</v>
      </c>
      <c r="M51" s="36">
        <v>5849.300997548</v>
      </c>
      <c r="P51" s="23" t="s">
        <v>159</v>
      </c>
      <c r="Q51" s="23" t="s">
        <v>160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161</v>
      </c>
      <c r="W51" s="78">
        <v>28.3266</v>
      </c>
      <c r="Z51" s="23">
        <v>0.333</v>
      </c>
      <c r="AA51" s="99">
        <v>0.333</v>
      </c>
      <c r="AB51" s="78">
        <v>368</v>
      </c>
      <c r="AC51" s="78">
        <v>1705.080997548</v>
      </c>
      <c r="AD51" s="78">
        <v>3776.22</v>
      </c>
      <c r="AE51" s="78">
        <v>0</v>
      </c>
    </row>
    <row r="52" spans="1:31" ht="12.75">
      <c r="A52" s="23">
        <v>118</v>
      </c>
      <c r="B52" s="23">
        <v>1000</v>
      </c>
      <c r="C52" s="30" t="s">
        <v>162</v>
      </c>
      <c r="D52" s="31" t="s">
        <v>67</v>
      </c>
      <c r="E52" s="32" t="s">
        <v>68</v>
      </c>
      <c r="F52" s="32" t="s">
        <v>69</v>
      </c>
      <c r="G52" s="32" t="s">
        <v>155</v>
      </c>
      <c r="H52" s="33" t="s">
        <v>71</v>
      </c>
      <c r="I52" s="31" t="s">
        <v>72</v>
      </c>
      <c r="J52" s="34" t="s">
        <v>86</v>
      </c>
      <c r="K52" s="35">
        <v>0.08325</v>
      </c>
      <c r="L52" s="36">
        <v>4277.1810375000005</v>
      </c>
      <c r="M52" s="36">
        <v>1582.292831405</v>
      </c>
      <c r="P52" s="23" t="s">
        <v>163</v>
      </c>
      <c r="Q52" s="23" t="s">
        <v>164</v>
      </c>
      <c r="R52" s="23" t="s">
        <v>76</v>
      </c>
      <c r="S52" s="23" t="s">
        <v>81</v>
      </c>
      <c r="T52" s="23" t="s">
        <v>78</v>
      </c>
      <c r="U52" s="23" t="s">
        <v>79</v>
      </c>
      <c r="V52" s="23" t="s">
        <v>120</v>
      </c>
      <c r="W52" s="78">
        <v>34.9032</v>
      </c>
      <c r="Z52" s="23">
        <v>0.08325</v>
      </c>
      <c r="AA52" s="99">
        <v>0.08325</v>
      </c>
      <c r="AB52" s="78">
        <v>113</v>
      </c>
      <c r="AC52" s="78">
        <v>525.2378314050001</v>
      </c>
      <c r="AD52" s="78">
        <v>944.055</v>
      </c>
      <c r="AE52" s="78">
        <v>0</v>
      </c>
    </row>
    <row r="53" spans="1:31" ht="12.75">
      <c r="A53" s="23">
        <v>118</v>
      </c>
      <c r="B53" s="23">
        <v>1000</v>
      </c>
      <c r="C53" s="30" t="s">
        <v>165</v>
      </c>
      <c r="D53" s="31" t="s">
        <v>67</v>
      </c>
      <c r="E53" s="32" t="s">
        <v>68</v>
      </c>
      <c r="F53" s="32" t="s">
        <v>69</v>
      </c>
      <c r="G53" s="32" t="s">
        <v>155</v>
      </c>
      <c r="H53" s="33" t="s">
        <v>71</v>
      </c>
      <c r="I53" s="31" t="s">
        <v>72</v>
      </c>
      <c r="J53" s="34" t="s">
        <v>86</v>
      </c>
      <c r="K53" s="35">
        <v>0.333</v>
      </c>
      <c r="L53" s="36">
        <v>21721.516740000006</v>
      </c>
      <c r="M53" s="36">
        <v>3243.402255672001</v>
      </c>
      <c r="P53" s="23" t="s">
        <v>166</v>
      </c>
      <c r="Q53" s="23" t="s">
        <v>167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168</v>
      </c>
      <c r="W53" s="78">
        <v>44.3137</v>
      </c>
      <c r="Z53" s="23">
        <v>0.333</v>
      </c>
      <c r="AA53" s="99">
        <v>0.333</v>
      </c>
      <c r="AB53" s="78">
        <v>576</v>
      </c>
      <c r="AC53" s="78">
        <v>2667.402255672001</v>
      </c>
      <c r="AD53" s="78">
        <v>0</v>
      </c>
      <c r="AE53" s="78">
        <v>0</v>
      </c>
    </row>
    <row r="54" spans="1:31" ht="12.75">
      <c r="A54" s="23">
        <v>118</v>
      </c>
      <c r="B54" s="23">
        <v>1000</v>
      </c>
      <c r="C54" s="30" t="s">
        <v>169</v>
      </c>
      <c r="D54" s="31" t="s">
        <v>67</v>
      </c>
      <c r="E54" s="32" t="s">
        <v>68</v>
      </c>
      <c r="F54" s="32" t="s">
        <v>69</v>
      </c>
      <c r="G54" s="32" t="s">
        <v>155</v>
      </c>
      <c r="H54" s="33" t="s">
        <v>71</v>
      </c>
      <c r="I54" s="31" t="s">
        <v>72</v>
      </c>
      <c r="J54" s="34" t="s">
        <v>86</v>
      </c>
      <c r="K54" s="35">
        <v>0.08325</v>
      </c>
      <c r="L54" s="36">
        <v>5995.366132500002</v>
      </c>
      <c r="M54" s="36">
        <v>1839.2859610710002</v>
      </c>
      <c r="P54" s="23" t="s">
        <v>170</v>
      </c>
      <c r="Q54" s="23" t="s">
        <v>171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100</v>
      </c>
      <c r="W54" s="78">
        <v>48.9242</v>
      </c>
      <c r="Z54" s="23">
        <v>0.08325</v>
      </c>
      <c r="AA54" s="99">
        <v>0.08325</v>
      </c>
      <c r="AB54" s="78">
        <v>159</v>
      </c>
      <c r="AC54" s="78">
        <v>736.2309610710003</v>
      </c>
      <c r="AD54" s="78">
        <v>944.055</v>
      </c>
      <c r="AE54" s="78">
        <v>0</v>
      </c>
    </row>
    <row r="55" spans="1:31" ht="12.75">
      <c r="A55" s="23">
        <v>118</v>
      </c>
      <c r="B55" s="23">
        <v>1000</v>
      </c>
      <c r="C55" s="30" t="s">
        <v>154</v>
      </c>
      <c r="D55" s="31" t="s">
        <v>67</v>
      </c>
      <c r="E55" s="32" t="s">
        <v>68</v>
      </c>
      <c r="F55" s="32" t="s">
        <v>69</v>
      </c>
      <c r="G55" s="32" t="s">
        <v>155</v>
      </c>
      <c r="H55" s="33" t="s">
        <v>71</v>
      </c>
      <c r="I55" s="31" t="s">
        <v>72</v>
      </c>
      <c r="J55" s="34" t="s">
        <v>102</v>
      </c>
      <c r="K55" s="35">
        <v>0.33399999999999996</v>
      </c>
      <c r="L55" s="36">
        <v>13534.59516</v>
      </c>
      <c r="M55" s="36">
        <v>5808.608285648001</v>
      </c>
      <c r="P55" s="23" t="s">
        <v>156</v>
      </c>
      <c r="Q55" s="23" t="s">
        <v>157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105</v>
      </c>
      <c r="W55" s="78">
        <v>27.529</v>
      </c>
      <c r="Z55" s="23">
        <v>0.33399999999999996</v>
      </c>
      <c r="AA55" s="99">
        <v>0.33399999999999996</v>
      </c>
      <c r="AB55" s="78">
        <v>359</v>
      </c>
      <c r="AC55" s="78">
        <v>1662.0482856480003</v>
      </c>
      <c r="AD55" s="78">
        <v>3787.56</v>
      </c>
      <c r="AE55" s="78">
        <v>0</v>
      </c>
    </row>
    <row r="56" spans="1:31" ht="12.75">
      <c r="A56" s="23">
        <v>118</v>
      </c>
      <c r="B56" s="23">
        <v>1000</v>
      </c>
      <c r="C56" s="30" t="s">
        <v>158</v>
      </c>
      <c r="D56" s="31" t="s">
        <v>67</v>
      </c>
      <c r="E56" s="32" t="s">
        <v>68</v>
      </c>
      <c r="F56" s="32" t="s">
        <v>69</v>
      </c>
      <c r="G56" s="32" t="s">
        <v>155</v>
      </c>
      <c r="H56" s="33" t="s">
        <v>71</v>
      </c>
      <c r="I56" s="31" t="s">
        <v>72</v>
      </c>
      <c r="J56" s="34" t="s">
        <v>102</v>
      </c>
      <c r="K56" s="35">
        <v>0.33399999999999996</v>
      </c>
      <c r="L56" s="36">
        <v>13926.721179999999</v>
      </c>
      <c r="M56" s="36">
        <v>5866.761360904</v>
      </c>
      <c r="P56" s="23" t="s">
        <v>159</v>
      </c>
      <c r="Q56" s="23" t="s">
        <v>160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161</v>
      </c>
      <c r="W56" s="78">
        <v>28.3266</v>
      </c>
      <c r="Z56" s="23">
        <v>0.33399999999999996</v>
      </c>
      <c r="AA56" s="99">
        <v>0.33399999999999996</v>
      </c>
      <c r="AB56" s="78">
        <v>369</v>
      </c>
      <c r="AC56" s="78">
        <v>1710.201360904</v>
      </c>
      <c r="AD56" s="78">
        <v>3787.56</v>
      </c>
      <c r="AE56" s="78">
        <v>0</v>
      </c>
    </row>
    <row r="57" spans="1:31" ht="12.75">
      <c r="A57" s="23">
        <v>118</v>
      </c>
      <c r="B57" s="23">
        <v>1000</v>
      </c>
      <c r="C57" s="30" t="s">
        <v>162</v>
      </c>
      <c r="D57" s="31" t="s">
        <v>67</v>
      </c>
      <c r="E57" s="32" t="s">
        <v>68</v>
      </c>
      <c r="F57" s="32" t="s">
        <v>69</v>
      </c>
      <c r="G57" s="32" t="s">
        <v>155</v>
      </c>
      <c r="H57" s="33" t="s">
        <v>71</v>
      </c>
      <c r="I57" s="31" t="s">
        <v>72</v>
      </c>
      <c r="J57" s="34" t="s">
        <v>102</v>
      </c>
      <c r="K57" s="35">
        <v>0.08349999999999999</v>
      </c>
      <c r="L57" s="36">
        <v>4290.025425</v>
      </c>
      <c r="M57" s="36">
        <v>1587.70512219</v>
      </c>
      <c r="P57" s="23" t="s">
        <v>163</v>
      </c>
      <c r="Q57" s="23" t="s">
        <v>164</v>
      </c>
      <c r="R57" s="23" t="s">
        <v>76</v>
      </c>
      <c r="S57" s="23" t="s">
        <v>81</v>
      </c>
      <c r="T57" s="23" t="s">
        <v>78</v>
      </c>
      <c r="U57" s="23" t="s">
        <v>79</v>
      </c>
      <c r="V57" s="23" t="s">
        <v>120</v>
      </c>
      <c r="W57" s="78">
        <v>34.9032</v>
      </c>
      <c r="Z57" s="23">
        <v>0.08349999999999999</v>
      </c>
      <c r="AA57" s="99">
        <v>0.08349999999999999</v>
      </c>
      <c r="AB57" s="78">
        <v>114</v>
      </c>
      <c r="AC57" s="78">
        <v>526.81512219</v>
      </c>
      <c r="AD57" s="78">
        <v>946.89</v>
      </c>
      <c r="AE57" s="78">
        <v>0</v>
      </c>
    </row>
    <row r="58" spans="1:31" ht="12.75">
      <c r="A58" s="23">
        <v>118</v>
      </c>
      <c r="B58" s="23">
        <v>1000</v>
      </c>
      <c r="C58" s="30" t="s">
        <v>165</v>
      </c>
      <c r="D58" s="31" t="s">
        <v>67</v>
      </c>
      <c r="E58" s="32" t="s">
        <v>68</v>
      </c>
      <c r="F58" s="32" t="s">
        <v>69</v>
      </c>
      <c r="G58" s="32" t="s">
        <v>155</v>
      </c>
      <c r="H58" s="33" t="s">
        <v>71</v>
      </c>
      <c r="I58" s="31" t="s">
        <v>72</v>
      </c>
      <c r="J58" s="34" t="s">
        <v>102</v>
      </c>
      <c r="K58" s="35">
        <v>0.33399999999999996</v>
      </c>
      <c r="L58" s="36">
        <v>21786.746519999997</v>
      </c>
      <c r="M58" s="36">
        <v>3252.412472656</v>
      </c>
      <c r="P58" s="23" t="s">
        <v>166</v>
      </c>
      <c r="Q58" s="23" t="s">
        <v>167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168</v>
      </c>
      <c r="W58" s="78">
        <v>44.3137</v>
      </c>
      <c r="Z58" s="23">
        <v>0.33399999999999996</v>
      </c>
      <c r="AA58" s="99">
        <v>0.33399999999999996</v>
      </c>
      <c r="AB58" s="78">
        <v>577</v>
      </c>
      <c r="AC58" s="78">
        <v>2675.412472656</v>
      </c>
      <c r="AD58" s="78">
        <v>0</v>
      </c>
      <c r="AE58" s="78">
        <v>0</v>
      </c>
    </row>
    <row r="59" spans="1:31" ht="12.75">
      <c r="A59" s="23">
        <v>118</v>
      </c>
      <c r="B59" s="23">
        <v>1000</v>
      </c>
      <c r="C59" s="30" t="s">
        <v>169</v>
      </c>
      <c r="D59" s="31" t="s">
        <v>67</v>
      </c>
      <c r="E59" s="32" t="s">
        <v>68</v>
      </c>
      <c r="F59" s="32" t="s">
        <v>69</v>
      </c>
      <c r="G59" s="32" t="s">
        <v>155</v>
      </c>
      <c r="H59" s="33" t="s">
        <v>71</v>
      </c>
      <c r="I59" s="31" t="s">
        <v>72</v>
      </c>
      <c r="J59" s="34" t="s">
        <v>102</v>
      </c>
      <c r="K59" s="35">
        <v>0.08349999999999999</v>
      </c>
      <c r="L59" s="36">
        <v>6013.370235</v>
      </c>
      <c r="M59" s="36">
        <v>1844.331864858</v>
      </c>
      <c r="P59" s="23" t="s">
        <v>170</v>
      </c>
      <c r="Q59" s="23" t="s">
        <v>171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100</v>
      </c>
      <c r="W59" s="78">
        <v>48.9242</v>
      </c>
      <c r="Z59" s="23">
        <v>0.08349999999999999</v>
      </c>
      <c r="AA59" s="99">
        <v>0.08349999999999999</v>
      </c>
      <c r="AB59" s="78">
        <v>159</v>
      </c>
      <c r="AC59" s="78">
        <v>738.441864858</v>
      </c>
      <c r="AD59" s="78">
        <v>946.89</v>
      </c>
      <c r="AE59" s="78">
        <v>0</v>
      </c>
    </row>
    <row r="60" ht="12.75">
      <c r="A60" s="105" t="s">
        <v>173</v>
      </c>
    </row>
    <row r="61" spans="1:31" ht="12.75">
      <c r="A61" s="23">
        <v>130</v>
      </c>
      <c r="B61" s="23">
        <v>2400</v>
      </c>
      <c r="C61" s="30" t="s">
        <v>174</v>
      </c>
      <c r="D61" s="31" t="s">
        <v>67</v>
      </c>
      <c r="E61" s="32" t="s">
        <v>175</v>
      </c>
      <c r="F61" s="32" t="s">
        <v>69</v>
      </c>
      <c r="G61" s="32" t="s">
        <v>70</v>
      </c>
      <c r="H61" s="33" t="s">
        <v>71</v>
      </c>
      <c r="I61" s="31" t="s">
        <v>72</v>
      </c>
      <c r="J61" s="34" t="s">
        <v>176</v>
      </c>
      <c r="K61" s="35">
        <v>1</v>
      </c>
      <c r="L61" s="36">
        <v>100649.79</v>
      </c>
      <c r="M61" s="36">
        <v>26366.794212</v>
      </c>
      <c r="P61" s="23" t="s">
        <v>177</v>
      </c>
      <c r="Q61" s="23" t="s">
        <v>178</v>
      </c>
      <c r="R61" s="23" t="s">
        <v>76</v>
      </c>
      <c r="S61" s="23" t="s">
        <v>81</v>
      </c>
      <c r="T61" s="23" t="s">
        <v>179</v>
      </c>
      <c r="U61" s="23" t="s">
        <v>79</v>
      </c>
      <c r="V61" s="23" t="s">
        <v>180</v>
      </c>
      <c r="W61" s="78">
        <v>53.0853</v>
      </c>
      <c r="Z61" s="23">
        <v>1</v>
      </c>
      <c r="AA61" s="99">
        <v>1</v>
      </c>
      <c r="AB61" s="78">
        <v>2667</v>
      </c>
      <c r="AC61" s="78">
        <v>12359.794212</v>
      </c>
      <c r="AD61" s="78">
        <v>11340</v>
      </c>
      <c r="AE61" s="78">
        <v>0</v>
      </c>
    </row>
    <row r="62" ht="12.75">
      <c r="A62" s="105" t="s">
        <v>182</v>
      </c>
    </row>
    <row r="63" spans="1:31" ht="12.75">
      <c r="A63" s="23">
        <v>131</v>
      </c>
      <c r="B63" s="23">
        <v>2400</v>
      </c>
      <c r="C63" s="30" t="s">
        <v>183</v>
      </c>
      <c r="D63" s="31" t="s">
        <v>67</v>
      </c>
      <c r="E63" s="32" t="s">
        <v>175</v>
      </c>
      <c r="F63" s="32" t="s">
        <v>69</v>
      </c>
      <c r="G63" s="32" t="s">
        <v>184</v>
      </c>
      <c r="H63" s="33" t="s">
        <v>71</v>
      </c>
      <c r="I63" s="31" t="s">
        <v>72</v>
      </c>
      <c r="J63" s="34" t="s">
        <v>176</v>
      </c>
      <c r="K63" s="35">
        <v>1</v>
      </c>
      <c r="L63" s="36">
        <v>66332.17</v>
      </c>
      <c r="M63" s="36">
        <v>21243.590476</v>
      </c>
      <c r="P63" s="23" t="s">
        <v>185</v>
      </c>
      <c r="Q63" s="23" t="s">
        <v>186</v>
      </c>
      <c r="R63" s="23" t="s">
        <v>76</v>
      </c>
      <c r="S63" s="23" t="s">
        <v>77</v>
      </c>
      <c r="T63" s="23" t="s">
        <v>187</v>
      </c>
      <c r="U63" s="23" t="s">
        <v>79</v>
      </c>
      <c r="V63" s="23" t="s">
        <v>188</v>
      </c>
      <c r="W63" s="78">
        <v>42.7398</v>
      </c>
      <c r="Z63" s="23">
        <v>1</v>
      </c>
      <c r="AA63" s="99">
        <v>1</v>
      </c>
      <c r="AB63" s="78">
        <v>1758</v>
      </c>
      <c r="AC63" s="78">
        <v>8145.590476</v>
      </c>
      <c r="AD63" s="78">
        <v>11340</v>
      </c>
      <c r="AE63" s="78">
        <v>0</v>
      </c>
    </row>
    <row r="64" ht="12.75">
      <c r="A64" s="105" t="s">
        <v>190</v>
      </c>
    </row>
    <row r="65" spans="1:31" ht="12.75">
      <c r="A65" s="23">
        <v>140</v>
      </c>
      <c r="B65" s="23">
        <v>1000</v>
      </c>
      <c r="C65" s="30" t="s">
        <v>191</v>
      </c>
      <c r="D65" s="31" t="s">
        <v>67</v>
      </c>
      <c r="E65" s="32" t="s">
        <v>68</v>
      </c>
      <c r="F65" s="32" t="s">
        <v>192</v>
      </c>
      <c r="G65" s="32" t="s">
        <v>184</v>
      </c>
      <c r="H65" s="33" t="s">
        <v>71</v>
      </c>
      <c r="I65" s="31" t="s">
        <v>72</v>
      </c>
      <c r="J65" s="34" t="s">
        <v>149</v>
      </c>
      <c r="K65" s="35">
        <v>1</v>
      </c>
      <c r="L65" s="36">
        <v>20950.72</v>
      </c>
      <c r="M65" s="36">
        <v>10282.148416</v>
      </c>
      <c r="P65" s="23" t="s">
        <v>193</v>
      </c>
      <c r="Q65" s="23" t="s">
        <v>194</v>
      </c>
      <c r="R65" s="23" t="s">
        <v>76</v>
      </c>
      <c r="S65" s="23" t="s">
        <v>77</v>
      </c>
      <c r="T65" s="23" t="s">
        <v>195</v>
      </c>
      <c r="U65" s="23" t="s">
        <v>79</v>
      </c>
      <c r="V65" s="23" t="s">
        <v>196</v>
      </c>
      <c r="W65" s="78">
        <v>14.3106</v>
      </c>
      <c r="Z65" s="23">
        <v>1</v>
      </c>
      <c r="AA65" s="99">
        <v>1</v>
      </c>
      <c r="AB65" s="78">
        <v>555</v>
      </c>
      <c r="AC65" s="78">
        <v>2572.7484160000004</v>
      </c>
      <c r="AD65" s="78">
        <v>0</v>
      </c>
      <c r="AE65" s="78">
        <v>7154.4</v>
      </c>
    </row>
    <row r="66" spans="1:31" ht="12.75">
      <c r="A66" s="23">
        <v>140</v>
      </c>
      <c r="B66" s="23">
        <v>1000</v>
      </c>
      <c r="C66" s="30" t="s">
        <v>197</v>
      </c>
      <c r="D66" s="31" t="s">
        <v>67</v>
      </c>
      <c r="E66" s="32" t="s">
        <v>68</v>
      </c>
      <c r="F66" s="32" t="s">
        <v>192</v>
      </c>
      <c r="G66" s="32" t="s">
        <v>184</v>
      </c>
      <c r="H66" s="33" t="s">
        <v>71</v>
      </c>
      <c r="I66" s="31" t="s">
        <v>72</v>
      </c>
      <c r="J66" s="34" t="s">
        <v>149</v>
      </c>
      <c r="K66" s="35">
        <v>1</v>
      </c>
      <c r="L66" s="36">
        <v>20950.72</v>
      </c>
      <c r="M66" s="36">
        <v>10282.148416</v>
      </c>
      <c r="P66" s="23" t="s">
        <v>198</v>
      </c>
      <c r="Q66" s="23" t="s">
        <v>199</v>
      </c>
      <c r="R66" s="23" t="s">
        <v>76</v>
      </c>
      <c r="S66" s="23" t="s">
        <v>77</v>
      </c>
      <c r="T66" s="23" t="s">
        <v>195</v>
      </c>
      <c r="U66" s="23" t="s">
        <v>79</v>
      </c>
      <c r="V66" s="23" t="s">
        <v>196</v>
      </c>
      <c r="W66" s="78">
        <v>14.3106</v>
      </c>
      <c r="Z66" s="23">
        <v>1</v>
      </c>
      <c r="AA66" s="99">
        <v>1</v>
      </c>
      <c r="AB66" s="78">
        <v>555</v>
      </c>
      <c r="AC66" s="78">
        <v>2572.7484160000004</v>
      </c>
      <c r="AD66" s="78">
        <v>0</v>
      </c>
      <c r="AE66" s="78">
        <v>7154.4</v>
      </c>
    </row>
    <row r="67" spans="1:31" ht="12.75">
      <c r="A67" s="23">
        <v>140</v>
      </c>
      <c r="B67" s="23">
        <v>1000</v>
      </c>
      <c r="C67" s="30" t="s">
        <v>191</v>
      </c>
      <c r="D67" s="31" t="s">
        <v>67</v>
      </c>
      <c r="E67" s="32" t="s">
        <v>68</v>
      </c>
      <c r="F67" s="32" t="s">
        <v>192</v>
      </c>
      <c r="G67" s="32" t="s">
        <v>184</v>
      </c>
      <c r="H67" s="33" t="s">
        <v>71</v>
      </c>
      <c r="I67" s="31" t="s">
        <v>72</v>
      </c>
      <c r="J67" s="34" t="s">
        <v>149</v>
      </c>
      <c r="K67" s="35">
        <v>1</v>
      </c>
      <c r="L67" s="36">
        <v>25738.14</v>
      </c>
      <c r="M67" s="36">
        <v>10997.043592</v>
      </c>
      <c r="P67" s="23" t="s">
        <v>193</v>
      </c>
      <c r="Q67" s="23" t="s">
        <v>194</v>
      </c>
      <c r="R67" s="23" t="s">
        <v>76</v>
      </c>
      <c r="S67" s="23" t="s">
        <v>77</v>
      </c>
      <c r="T67" s="23" t="s">
        <v>195</v>
      </c>
      <c r="U67" s="23" t="s">
        <v>79</v>
      </c>
      <c r="V67" s="23" t="s">
        <v>200</v>
      </c>
      <c r="W67" s="78">
        <v>17.5807</v>
      </c>
      <c r="Z67" s="23">
        <v>1</v>
      </c>
      <c r="AA67" s="99">
        <v>1</v>
      </c>
      <c r="AB67" s="78">
        <v>682</v>
      </c>
      <c r="AC67" s="78">
        <v>3160.643592</v>
      </c>
      <c r="AD67" s="78">
        <v>0</v>
      </c>
      <c r="AE67" s="78">
        <v>7154.4</v>
      </c>
    </row>
    <row r="68" spans="1:31" ht="12.75">
      <c r="A68" s="23">
        <v>140</v>
      </c>
      <c r="B68" s="23">
        <v>1000</v>
      </c>
      <c r="C68" s="30" t="s">
        <v>201</v>
      </c>
      <c r="D68" s="31" t="s">
        <v>67</v>
      </c>
      <c r="E68" s="32" t="s">
        <v>68</v>
      </c>
      <c r="F68" s="32" t="s">
        <v>192</v>
      </c>
      <c r="G68" s="32" t="s">
        <v>184</v>
      </c>
      <c r="H68" s="33" t="s">
        <v>71</v>
      </c>
      <c r="I68" s="31" t="s">
        <v>72</v>
      </c>
      <c r="J68" s="34" t="s">
        <v>149</v>
      </c>
      <c r="K68" s="35">
        <v>1</v>
      </c>
      <c r="L68" s="36">
        <v>28610.66</v>
      </c>
      <c r="M68" s="36">
        <v>11425.789047999999</v>
      </c>
      <c r="P68" s="23" t="s">
        <v>202</v>
      </c>
      <c r="Q68" s="23" t="s">
        <v>203</v>
      </c>
      <c r="R68" s="23" t="s">
        <v>76</v>
      </c>
      <c r="S68" s="23" t="s">
        <v>77</v>
      </c>
      <c r="T68" s="23" t="s">
        <v>195</v>
      </c>
      <c r="U68" s="23" t="s">
        <v>79</v>
      </c>
      <c r="V68" s="23" t="s">
        <v>204</v>
      </c>
      <c r="W68" s="78">
        <v>19.5428</v>
      </c>
      <c r="Z68" s="23">
        <v>1</v>
      </c>
      <c r="AA68" s="99">
        <v>1</v>
      </c>
      <c r="AB68" s="78">
        <v>758</v>
      </c>
      <c r="AC68" s="78">
        <v>3513.389048</v>
      </c>
      <c r="AD68" s="78">
        <v>0</v>
      </c>
      <c r="AE68" s="78">
        <v>7154.4</v>
      </c>
    </row>
    <row r="69" spans="1:31" ht="12.75">
      <c r="A69" s="23">
        <v>140</v>
      </c>
      <c r="B69" s="23">
        <v>1000</v>
      </c>
      <c r="C69" s="30" t="s">
        <v>191</v>
      </c>
      <c r="D69" s="31" t="s">
        <v>67</v>
      </c>
      <c r="E69" s="32" t="s">
        <v>68</v>
      </c>
      <c r="F69" s="32" t="s">
        <v>192</v>
      </c>
      <c r="G69" s="32" t="s">
        <v>184</v>
      </c>
      <c r="H69" s="33" t="s">
        <v>71</v>
      </c>
      <c r="I69" s="31" t="s">
        <v>72</v>
      </c>
      <c r="J69" s="34" t="s">
        <v>149</v>
      </c>
      <c r="K69" s="35">
        <v>1</v>
      </c>
      <c r="L69" s="36">
        <v>28610.66</v>
      </c>
      <c r="M69" s="36">
        <v>11425.789047999999</v>
      </c>
      <c r="P69" s="23" t="s">
        <v>193</v>
      </c>
      <c r="Q69" s="23" t="s">
        <v>194</v>
      </c>
      <c r="R69" s="23" t="s">
        <v>76</v>
      </c>
      <c r="S69" s="23" t="s">
        <v>77</v>
      </c>
      <c r="T69" s="23" t="s">
        <v>195</v>
      </c>
      <c r="U69" s="23" t="s">
        <v>79</v>
      </c>
      <c r="V69" s="23" t="s">
        <v>204</v>
      </c>
      <c r="W69" s="78">
        <v>19.5428</v>
      </c>
      <c r="Z69" s="23">
        <v>1</v>
      </c>
      <c r="AA69" s="99">
        <v>1</v>
      </c>
      <c r="AB69" s="78">
        <v>758</v>
      </c>
      <c r="AC69" s="78">
        <v>3513.389048</v>
      </c>
      <c r="AD69" s="78">
        <v>0</v>
      </c>
      <c r="AE69" s="78">
        <v>7154.4</v>
      </c>
    </row>
    <row r="70" spans="1:31" ht="12.75">
      <c r="A70" s="23">
        <v>140</v>
      </c>
      <c r="B70" s="23">
        <v>1000</v>
      </c>
      <c r="C70" s="30" t="s">
        <v>201</v>
      </c>
      <c r="D70" s="31" t="s">
        <v>67</v>
      </c>
      <c r="E70" s="32" t="s">
        <v>68</v>
      </c>
      <c r="F70" s="32" t="s">
        <v>192</v>
      </c>
      <c r="G70" s="32" t="s">
        <v>184</v>
      </c>
      <c r="H70" s="33" t="s">
        <v>71</v>
      </c>
      <c r="I70" s="31" t="s">
        <v>72</v>
      </c>
      <c r="J70" s="34" t="s">
        <v>149</v>
      </c>
      <c r="K70" s="35">
        <v>1</v>
      </c>
      <c r="L70" s="36">
        <v>28610.66</v>
      </c>
      <c r="M70" s="36">
        <v>11425.789047999999</v>
      </c>
      <c r="P70" s="23" t="s">
        <v>202</v>
      </c>
      <c r="Q70" s="23" t="s">
        <v>203</v>
      </c>
      <c r="R70" s="23" t="s">
        <v>76</v>
      </c>
      <c r="S70" s="23" t="s">
        <v>77</v>
      </c>
      <c r="T70" s="23" t="s">
        <v>195</v>
      </c>
      <c r="U70" s="23" t="s">
        <v>79</v>
      </c>
      <c r="V70" s="23" t="s">
        <v>204</v>
      </c>
      <c r="W70" s="78">
        <v>19.5428</v>
      </c>
      <c r="Z70" s="23">
        <v>1</v>
      </c>
      <c r="AA70" s="99">
        <v>1</v>
      </c>
      <c r="AB70" s="78">
        <v>758</v>
      </c>
      <c r="AC70" s="78">
        <v>3513.389048</v>
      </c>
      <c r="AD70" s="78">
        <v>0</v>
      </c>
      <c r="AE70" s="78">
        <v>7154.4</v>
      </c>
    </row>
    <row r="71" spans="1:31" ht="12.75">
      <c r="A71" s="23">
        <v>140</v>
      </c>
      <c r="B71" s="23">
        <v>1000</v>
      </c>
      <c r="C71" s="30" t="s">
        <v>201</v>
      </c>
      <c r="D71" s="31" t="s">
        <v>67</v>
      </c>
      <c r="E71" s="32" t="s">
        <v>68</v>
      </c>
      <c r="F71" s="32" t="s">
        <v>192</v>
      </c>
      <c r="G71" s="32" t="s">
        <v>184</v>
      </c>
      <c r="H71" s="33" t="s">
        <v>71</v>
      </c>
      <c r="I71" s="31" t="s">
        <v>72</v>
      </c>
      <c r="J71" s="34" t="s">
        <v>149</v>
      </c>
      <c r="K71" s="35">
        <v>1</v>
      </c>
      <c r="L71" s="36">
        <v>28610.66</v>
      </c>
      <c r="M71" s="36">
        <v>11110.789047999999</v>
      </c>
      <c r="P71" s="23" t="s">
        <v>202</v>
      </c>
      <c r="Q71" s="23" t="s">
        <v>203</v>
      </c>
      <c r="R71" s="23" t="s">
        <v>76</v>
      </c>
      <c r="S71" s="23" t="s">
        <v>77</v>
      </c>
      <c r="T71" s="23" t="s">
        <v>195</v>
      </c>
      <c r="U71" s="23" t="s">
        <v>79</v>
      </c>
      <c r="V71" s="23" t="s">
        <v>204</v>
      </c>
      <c r="W71" s="78">
        <v>19.5428</v>
      </c>
      <c r="Z71" s="23">
        <v>1</v>
      </c>
      <c r="AA71" s="99">
        <v>1</v>
      </c>
      <c r="AB71" s="78">
        <v>443</v>
      </c>
      <c r="AC71" s="78">
        <v>3513.389048</v>
      </c>
      <c r="AD71" s="78">
        <v>0</v>
      </c>
      <c r="AE71" s="78">
        <v>7154.4</v>
      </c>
    </row>
    <row r="72" spans="1:31" ht="12.75">
      <c r="A72" s="23">
        <v>140</v>
      </c>
      <c r="B72" s="23">
        <v>1000</v>
      </c>
      <c r="C72" s="30" t="s">
        <v>197</v>
      </c>
      <c r="D72" s="31" t="s">
        <v>67</v>
      </c>
      <c r="E72" s="32" t="s">
        <v>68</v>
      </c>
      <c r="F72" s="32" t="s">
        <v>192</v>
      </c>
      <c r="G72" s="32" t="s">
        <v>184</v>
      </c>
      <c r="H72" s="33" t="s">
        <v>71</v>
      </c>
      <c r="I72" s="31" t="s">
        <v>72</v>
      </c>
      <c r="J72" s="34" t="s">
        <v>149</v>
      </c>
      <c r="K72" s="35">
        <v>1</v>
      </c>
      <c r="L72" s="36">
        <v>28610.66</v>
      </c>
      <c r="M72" s="36">
        <v>11425.789047999999</v>
      </c>
      <c r="P72" s="23" t="s">
        <v>198</v>
      </c>
      <c r="Q72" s="23" t="s">
        <v>199</v>
      </c>
      <c r="R72" s="23" t="s">
        <v>76</v>
      </c>
      <c r="S72" s="23" t="s">
        <v>81</v>
      </c>
      <c r="T72" s="23" t="s">
        <v>195</v>
      </c>
      <c r="U72" s="23" t="s">
        <v>79</v>
      </c>
      <c r="V72" s="23" t="s">
        <v>204</v>
      </c>
      <c r="W72" s="78">
        <v>19.5428</v>
      </c>
      <c r="Z72" s="23">
        <v>1</v>
      </c>
      <c r="AA72" s="99">
        <v>1</v>
      </c>
      <c r="AB72" s="78">
        <v>758</v>
      </c>
      <c r="AC72" s="78">
        <v>3513.389048</v>
      </c>
      <c r="AD72" s="78">
        <v>0</v>
      </c>
      <c r="AE72" s="78">
        <v>7154.4</v>
      </c>
    </row>
    <row r="73" ht="12.75">
      <c r="A73" s="105" t="s">
        <v>206</v>
      </c>
    </row>
    <row r="74" spans="1:31" ht="12.75">
      <c r="A74" s="23">
        <v>142</v>
      </c>
      <c r="B74" s="23">
        <v>2400</v>
      </c>
      <c r="C74" s="30" t="s">
        <v>207</v>
      </c>
      <c r="D74" s="31" t="s">
        <v>67</v>
      </c>
      <c r="E74" s="32" t="s">
        <v>175</v>
      </c>
      <c r="F74" s="32" t="s">
        <v>208</v>
      </c>
      <c r="G74" s="32" t="s">
        <v>209</v>
      </c>
      <c r="H74" s="33" t="s">
        <v>71</v>
      </c>
      <c r="I74" s="31" t="s">
        <v>72</v>
      </c>
      <c r="J74" s="34" t="s">
        <v>176</v>
      </c>
      <c r="K74" s="35">
        <v>1</v>
      </c>
      <c r="L74" s="36">
        <v>27328.34</v>
      </c>
      <c r="M74" s="36">
        <v>4079.920152</v>
      </c>
      <c r="P74" s="23" t="s">
        <v>210</v>
      </c>
      <c r="Q74" s="23" t="s">
        <v>211</v>
      </c>
      <c r="R74" s="23" t="s">
        <v>76</v>
      </c>
      <c r="S74" s="23" t="s">
        <v>77</v>
      </c>
      <c r="T74" s="23" t="s">
        <v>212</v>
      </c>
      <c r="U74" s="23" t="s">
        <v>79</v>
      </c>
      <c r="V74" s="23" t="s">
        <v>213</v>
      </c>
      <c r="W74" s="78">
        <v>17.6997</v>
      </c>
      <c r="Z74" s="23">
        <v>1</v>
      </c>
      <c r="AA74" s="99">
        <v>1</v>
      </c>
      <c r="AB74" s="78">
        <v>724</v>
      </c>
      <c r="AC74" s="78">
        <v>3355.920152</v>
      </c>
      <c r="AD74" s="78">
        <v>0</v>
      </c>
      <c r="AE74" s="78">
        <v>0</v>
      </c>
    </row>
    <row r="75" spans="1:31" ht="12.75">
      <c r="A75" s="23">
        <v>142</v>
      </c>
      <c r="B75" s="23">
        <v>2400</v>
      </c>
      <c r="C75" s="30" t="s">
        <v>214</v>
      </c>
      <c r="D75" s="31" t="s">
        <v>67</v>
      </c>
      <c r="E75" s="32" t="s">
        <v>175</v>
      </c>
      <c r="F75" s="32" t="s">
        <v>208</v>
      </c>
      <c r="G75" s="32" t="s">
        <v>209</v>
      </c>
      <c r="H75" s="33" t="s">
        <v>71</v>
      </c>
      <c r="I75" s="31" t="s">
        <v>72</v>
      </c>
      <c r="J75" s="34" t="s">
        <v>176</v>
      </c>
      <c r="K75" s="35">
        <v>1</v>
      </c>
      <c r="L75" s="36">
        <v>39027.5</v>
      </c>
      <c r="M75" s="36">
        <v>12980.976999999999</v>
      </c>
      <c r="P75" s="23" t="s">
        <v>215</v>
      </c>
      <c r="Q75" s="23" t="s">
        <v>216</v>
      </c>
      <c r="R75" s="23" t="s">
        <v>76</v>
      </c>
      <c r="S75" s="23" t="s">
        <v>77</v>
      </c>
      <c r="T75" s="23" t="s">
        <v>217</v>
      </c>
      <c r="U75" s="23" t="s">
        <v>79</v>
      </c>
      <c r="V75" s="23" t="s">
        <v>218</v>
      </c>
      <c r="W75" s="78">
        <v>20.5841</v>
      </c>
      <c r="Z75" s="23">
        <v>1</v>
      </c>
      <c r="AA75" s="99">
        <v>1</v>
      </c>
      <c r="AB75" s="78">
        <v>1034</v>
      </c>
      <c r="AC75" s="78">
        <v>4792.577</v>
      </c>
      <c r="AD75" s="78">
        <v>0</v>
      </c>
      <c r="AE75" s="78">
        <v>7154.4</v>
      </c>
    </row>
    <row r="76" ht="12.75">
      <c r="A76" s="105" t="s">
        <v>220</v>
      </c>
    </row>
    <row r="77" spans="1:31" ht="12.75">
      <c r="A77" s="23">
        <v>165</v>
      </c>
      <c r="B77" s="23">
        <v>2220</v>
      </c>
      <c r="C77" s="30" t="s">
        <v>221</v>
      </c>
      <c r="D77" s="31" t="s">
        <v>67</v>
      </c>
      <c r="E77" s="32" t="s">
        <v>222</v>
      </c>
      <c r="F77" s="32" t="s">
        <v>69</v>
      </c>
      <c r="G77" s="32" t="s">
        <v>70</v>
      </c>
      <c r="H77" s="33" t="s">
        <v>71</v>
      </c>
      <c r="I77" s="31" t="s">
        <v>72</v>
      </c>
      <c r="J77" s="34" t="s">
        <v>223</v>
      </c>
      <c r="K77" s="35">
        <v>1</v>
      </c>
      <c r="L77" s="36">
        <v>64589.94</v>
      </c>
      <c r="M77" s="36">
        <v>20983.644632</v>
      </c>
      <c r="P77" s="23" t="s">
        <v>224</v>
      </c>
      <c r="Q77" s="23" t="s">
        <v>225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226</v>
      </c>
      <c r="W77" s="78">
        <v>43.879</v>
      </c>
      <c r="Z77" s="23">
        <v>1</v>
      </c>
      <c r="AA77" s="99">
        <v>1</v>
      </c>
      <c r="AB77" s="78">
        <v>1712</v>
      </c>
      <c r="AC77" s="78">
        <v>7931.6446320000005</v>
      </c>
      <c r="AD77" s="78">
        <v>11340</v>
      </c>
      <c r="AE77" s="78">
        <v>0</v>
      </c>
    </row>
    <row r="78" ht="12.75">
      <c r="A78" s="105" t="s">
        <v>228</v>
      </c>
    </row>
    <row r="79" spans="1:31" ht="12.75">
      <c r="A79" s="23">
        <v>172</v>
      </c>
      <c r="B79" s="23">
        <v>1000</v>
      </c>
      <c r="C79" s="30" t="s">
        <v>229</v>
      </c>
      <c r="D79" s="31" t="s">
        <v>67</v>
      </c>
      <c r="E79" s="32" t="s">
        <v>230</v>
      </c>
      <c r="F79" s="32" t="s">
        <v>139</v>
      </c>
      <c r="G79" s="32" t="s">
        <v>231</v>
      </c>
      <c r="H79" s="33" t="s">
        <v>71</v>
      </c>
      <c r="I79" s="31" t="s">
        <v>72</v>
      </c>
      <c r="J79" s="34" t="s">
        <v>73</v>
      </c>
      <c r="K79" s="35">
        <v>0.333</v>
      </c>
      <c r="L79" s="36">
        <v>25764.020190000003</v>
      </c>
      <c r="M79" s="36">
        <v>7623.041679332</v>
      </c>
      <c r="P79" s="23" t="s">
        <v>232</v>
      </c>
      <c r="Q79" s="23" t="s">
        <v>233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234</v>
      </c>
      <c r="W79" s="78">
        <v>52.5608</v>
      </c>
      <c r="Z79" s="23">
        <v>0.333</v>
      </c>
      <c r="AA79" s="99">
        <v>0.333</v>
      </c>
      <c r="AB79" s="78">
        <v>683</v>
      </c>
      <c r="AC79" s="78">
        <v>3163.8216793320007</v>
      </c>
      <c r="AD79" s="78">
        <v>3776.22</v>
      </c>
      <c r="AE79" s="78">
        <v>0</v>
      </c>
    </row>
    <row r="80" spans="1:31" ht="12.75">
      <c r="A80" s="23">
        <v>172</v>
      </c>
      <c r="B80" s="23">
        <v>1000</v>
      </c>
      <c r="C80" s="30" t="s">
        <v>229</v>
      </c>
      <c r="D80" s="31" t="s">
        <v>67</v>
      </c>
      <c r="E80" s="32" t="s">
        <v>230</v>
      </c>
      <c r="F80" s="32" t="s">
        <v>139</v>
      </c>
      <c r="G80" s="32" t="s">
        <v>231</v>
      </c>
      <c r="H80" s="33" t="s">
        <v>71</v>
      </c>
      <c r="I80" s="31" t="s">
        <v>72</v>
      </c>
      <c r="J80" s="34" t="s">
        <v>86</v>
      </c>
      <c r="K80" s="35">
        <v>0.333</v>
      </c>
      <c r="L80" s="36">
        <v>25764.020190000003</v>
      </c>
      <c r="M80" s="36">
        <v>7623.041679332</v>
      </c>
      <c r="P80" s="23" t="s">
        <v>232</v>
      </c>
      <c r="Q80" s="23" t="s">
        <v>233</v>
      </c>
      <c r="R80" s="23" t="s">
        <v>76</v>
      </c>
      <c r="S80" s="23" t="s">
        <v>77</v>
      </c>
      <c r="T80" s="23" t="s">
        <v>78</v>
      </c>
      <c r="U80" s="23" t="s">
        <v>79</v>
      </c>
      <c r="V80" s="23" t="s">
        <v>234</v>
      </c>
      <c r="W80" s="78">
        <v>52.5608</v>
      </c>
      <c r="Z80" s="23">
        <v>0.333</v>
      </c>
      <c r="AA80" s="99">
        <v>0.333</v>
      </c>
      <c r="AB80" s="78">
        <v>683</v>
      </c>
      <c r="AC80" s="78">
        <v>3163.8216793320007</v>
      </c>
      <c r="AD80" s="78">
        <v>3776.22</v>
      </c>
      <c r="AE80" s="78">
        <v>0</v>
      </c>
    </row>
    <row r="81" spans="1:31" ht="12.75">
      <c r="A81" s="23">
        <v>172</v>
      </c>
      <c r="B81" s="23">
        <v>1000</v>
      </c>
      <c r="C81" s="30" t="s">
        <v>229</v>
      </c>
      <c r="D81" s="31" t="s">
        <v>67</v>
      </c>
      <c r="E81" s="32" t="s">
        <v>230</v>
      </c>
      <c r="F81" s="32" t="s">
        <v>139</v>
      </c>
      <c r="G81" s="32" t="s">
        <v>231</v>
      </c>
      <c r="H81" s="33" t="s">
        <v>71</v>
      </c>
      <c r="I81" s="31" t="s">
        <v>72</v>
      </c>
      <c r="J81" s="34" t="s">
        <v>102</v>
      </c>
      <c r="K81" s="35">
        <v>0.33399999999999996</v>
      </c>
      <c r="L81" s="36">
        <v>25841.389619999998</v>
      </c>
      <c r="M81" s="36">
        <v>7645.882645336</v>
      </c>
      <c r="P81" s="23" t="s">
        <v>232</v>
      </c>
      <c r="Q81" s="23" t="s">
        <v>233</v>
      </c>
      <c r="R81" s="23" t="s">
        <v>76</v>
      </c>
      <c r="S81" s="23" t="s">
        <v>77</v>
      </c>
      <c r="T81" s="23" t="s">
        <v>78</v>
      </c>
      <c r="U81" s="23" t="s">
        <v>79</v>
      </c>
      <c r="V81" s="23" t="s">
        <v>234</v>
      </c>
      <c r="W81" s="78">
        <v>52.5608</v>
      </c>
      <c r="Z81" s="23">
        <v>0.33399999999999996</v>
      </c>
      <c r="AA81" s="99">
        <v>0.33399999999999996</v>
      </c>
      <c r="AB81" s="78">
        <v>685</v>
      </c>
      <c r="AC81" s="78">
        <v>3173.322645336</v>
      </c>
      <c r="AD81" s="78">
        <v>3787.56</v>
      </c>
      <c r="AE81" s="78">
        <v>0</v>
      </c>
    </row>
    <row r="82" ht="12.75">
      <c r="A82" s="105" t="s">
        <v>236</v>
      </c>
    </row>
    <row r="83" spans="1:31" ht="12.75">
      <c r="A83" s="23">
        <v>186</v>
      </c>
      <c r="B83" s="23">
        <v>2600</v>
      </c>
      <c r="C83" s="30" t="s">
        <v>237</v>
      </c>
      <c r="D83" s="31" t="s">
        <v>67</v>
      </c>
      <c r="E83" s="32" t="s">
        <v>238</v>
      </c>
      <c r="F83" s="32" t="s">
        <v>81</v>
      </c>
      <c r="G83" s="32" t="s">
        <v>239</v>
      </c>
      <c r="H83" s="33" t="s">
        <v>71</v>
      </c>
      <c r="I83" s="31" t="s">
        <v>72</v>
      </c>
      <c r="J83" s="34" t="s">
        <v>176</v>
      </c>
      <c r="K83" s="35">
        <v>1</v>
      </c>
      <c r="L83" s="36">
        <v>23419.37</v>
      </c>
      <c r="M83" s="36">
        <v>7775.4</v>
      </c>
      <c r="P83" s="23" t="s">
        <v>240</v>
      </c>
      <c r="Q83" s="23" t="s">
        <v>241</v>
      </c>
      <c r="R83" s="23" t="s">
        <v>76</v>
      </c>
      <c r="S83" s="23" t="s">
        <v>77</v>
      </c>
      <c r="T83" s="23" t="s">
        <v>242</v>
      </c>
      <c r="U83" s="23" t="s">
        <v>79</v>
      </c>
      <c r="V83" s="23" t="s">
        <v>243</v>
      </c>
      <c r="W83" s="78">
        <v>12.352</v>
      </c>
      <c r="Z83" s="23">
        <v>1</v>
      </c>
      <c r="AA83" s="99">
        <v>1</v>
      </c>
      <c r="AB83" s="78">
        <v>621</v>
      </c>
      <c r="AC83" s="78">
        <v>0</v>
      </c>
      <c r="AD83" s="78">
        <v>0</v>
      </c>
      <c r="AE83" s="78">
        <v>7154.4</v>
      </c>
    </row>
    <row r="84" spans="1:31" ht="12.75">
      <c r="A84" s="23">
        <v>186</v>
      </c>
      <c r="B84" s="23">
        <v>2600</v>
      </c>
      <c r="C84" s="30" t="s">
        <v>237</v>
      </c>
      <c r="D84" s="31" t="s">
        <v>67</v>
      </c>
      <c r="E84" s="32" t="s">
        <v>238</v>
      </c>
      <c r="F84" s="32" t="s">
        <v>81</v>
      </c>
      <c r="G84" s="32" t="s">
        <v>239</v>
      </c>
      <c r="H84" s="33" t="s">
        <v>71</v>
      </c>
      <c r="I84" s="31" t="s">
        <v>72</v>
      </c>
      <c r="J84" s="34" t="s">
        <v>176</v>
      </c>
      <c r="K84" s="35">
        <v>1</v>
      </c>
      <c r="L84" s="36">
        <v>28885.97</v>
      </c>
      <c r="M84" s="36">
        <v>2210</v>
      </c>
      <c r="P84" s="23" t="s">
        <v>240</v>
      </c>
      <c r="Q84" s="23" t="s">
        <v>241</v>
      </c>
      <c r="R84" s="23" t="s">
        <v>76</v>
      </c>
      <c r="S84" s="23" t="s">
        <v>77</v>
      </c>
      <c r="T84" s="23" t="s">
        <v>242</v>
      </c>
      <c r="U84" s="23" t="s">
        <v>79</v>
      </c>
      <c r="V84" s="23" t="s">
        <v>244</v>
      </c>
      <c r="W84" s="78">
        <v>15.235199999999999</v>
      </c>
      <c r="Z84" s="23">
        <v>1</v>
      </c>
      <c r="AA84" s="99">
        <v>1</v>
      </c>
      <c r="AB84" s="78">
        <v>2210</v>
      </c>
      <c r="AC84" s="78">
        <v>0</v>
      </c>
      <c r="AD84" s="78">
        <v>0</v>
      </c>
      <c r="AE84" s="78">
        <v>0</v>
      </c>
    </row>
    <row r="85" spans="1:31" ht="12.75">
      <c r="A85" s="23">
        <v>186</v>
      </c>
      <c r="B85" s="23">
        <v>2600</v>
      </c>
      <c r="C85" s="30" t="s">
        <v>245</v>
      </c>
      <c r="D85" s="31" t="s">
        <v>67</v>
      </c>
      <c r="E85" s="32" t="s">
        <v>238</v>
      </c>
      <c r="F85" s="32" t="s">
        <v>81</v>
      </c>
      <c r="G85" s="32" t="s">
        <v>239</v>
      </c>
      <c r="H85" s="33" t="s">
        <v>71</v>
      </c>
      <c r="I85" s="31" t="s">
        <v>72</v>
      </c>
      <c r="J85" s="34" t="s">
        <v>176</v>
      </c>
      <c r="K85" s="35">
        <v>1</v>
      </c>
      <c r="L85" s="36">
        <v>28393.97</v>
      </c>
      <c r="M85" s="36">
        <v>11393.179516</v>
      </c>
      <c r="P85" s="23" t="s">
        <v>246</v>
      </c>
      <c r="Q85" s="23" t="s">
        <v>247</v>
      </c>
      <c r="R85" s="23" t="s">
        <v>76</v>
      </c>
      <c r="S85" s="23" t="s">
        <v>81</v>
      </c>
      <c r="T85" s="23" t="s">
        <v>217</v>
      </c>
      <c r="U85" s="23" t="s">
        <v>79</v>
      </c>
      <c r="V85" s="23" t="s">
        <v>248</v>
      </c>
      <c r="W85" s="78">
        <v>14.9757</v>
      </c>
      <c r="Z85" s="23">
        <v>1</v>
      </c>
      <c r="AA85" s="99">
        <v>1</v>
      </c>
      <c r="AB85" s="78">
        <v>752</v>
      </c>
      <c r="AC85" s="78">
        <v>3486.7795160000005</v>
      </c>
      <c r="AD85" s="78">
        <v>0</v>
      </c>
      <c r="AE85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2013-06-03T15:17:34Z</dcterms:modified>
  <cp:category/>
  <cp:version/>
  <cp:contentType/>
  <cp:contentStatus/>
</cp:coreProperties>
</file>