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<sst xmlns="http://schemas.openxmlformats.org/spreadsheetml/2006/main" count="1279" uniqueCount="269">
  <si>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</si>
  <si>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</si>
  <si>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</si>
  <si>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</si>
  <si>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</si>
  <si>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</si>
  <si>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</si>
  <si>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</si>
  <si>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</si>
  <si>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</si>
  <si>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</si>
  <si>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</si>
  <si>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</si>
  <si>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</si>
  <si>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</si>
  <si>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</si>
  <si>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</si>
  <si>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</si>
  <si>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</si>
  <si>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</si>
  <si>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</si>
  <si>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</si>
  <si>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</si>
  <si>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</si>
  <si>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</si>
  <si>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</si>
  <si>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</si>
  <si>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</si>
  <si>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</si>
  <si>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</si>
  <si>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</si>
  <si>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</si>
  <si>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</si>
  <si>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</si>
  <si>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</si>
  <si>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</si>
  <si>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</si>
  <si>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</si>
  <si>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</si>
  <si>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</si>
  <si>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</si>
  <si>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</si>
  <si>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</si>
  <si>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</si>
  <si>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</si>
  <si>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</si>
  <si>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</si>
  <si>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</si>
  <si>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</si>
  <si>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</si>
  <si>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</si>
  <si>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</si>
  <si>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</si>
  <si>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</si>
  <si>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</si>
  <si>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</si>
  <si>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</si>
  <si>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</si>
  <si>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</si>
  <si>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</si>
  <si>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BROWNS MILL ELEM</t>
  </si>
  <si>
    <t>PROJECT 000101 LOC 138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</si>
  <si>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</si>
  <si>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</si>
  <si>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</si>
  <si>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</si>
  <si>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</si>
  <si>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</si>
  <si>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</si>
  <si>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</si>
  <si>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</si>
  <si>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</si>
  <si>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138</t>
  </si>
  <si>
    <t>1011</t>
  </si>
  <si>
    <t>333300</t>
  </si>
  <si>
    <t>1383E0100</t>
  </si>
  <si>
    <t>B</t>
  </si>
  <si>
    <t>01</t>
  </si>
  <si>
    <t>M08</t>
  </si>
  <si>
    <t>NORM</t>
  </si>
  <si>
    <t>E0000</t>
  </si>
  <si>
    <t>E0401</t>
  </si>
  <si>
    <t>03</t>
  </si>
  <si>
    <t>E0404</t>
  </si>
  <si>
    <t>Teacher, Grade 1</t>
  </si>
  <si>
    <t>1021</t>
  </si>
  <si>
    <t>332200</t>
  </si>
  <si>
    <t>1383E1100</t>
  </si>
  <si>
    <t>Teacher, Grade 2</t>
  </si>
  <si>
    <t>332300</t>
  </si>
  <si>
    <t>1383E2100</t>
  </si>
  <si>
    <t>E0411</t>
  </si>
  <si>
    <t>Teacher, Grade 3</t>
  </si>
  <si>
    <t>332400</t>
  </si>
  <si>
    <t>1383E3100</t>
  </si>
  <si>
    <t>E0501</t>
  </si>
  <si>
    <t>E0502</t>
  </si>
  <si>
    <t>E0507</t>
  </si>
  <si>
    <t>E0513</t>
  </si>
  <si>
    <t>E0523</t>
  </si>
  <si>
    <t>E0601</t>
  </si>
  <si>
    <t>E0603</t>
  </si>
  <si>
    <t>E0604</t>
  </si>
  <si>
    <t>E0606</t>
  </si>
  <si>
    <t>E0610</t>
  </si>
  <si>
    <t>Teacher, Grade 5</t>
  </si>
  <si>
    <t>1051</t>
  </si>
  <si>
    <t>332700</t>
  </si>
  <si>
    <t>1383E5100</t>
  </si>
  <si>
    <t>E0408</t>
  </si>
  <si>
    <t>E0409</t>
  </si>
  <si>
    <t>Teacher, Grade 4</t>
  </si>
  <si>
    <t>332600</t>
  </si>
  <si>
    <t>1383E4100</t>
  </si>
  <si>
    <t>E0412</t>
  </si>
  <si>
    <t>E0414</t>
  </si>
  <si>
    <t>E0505</t>
  </si>
  <si>
    <t>E0715</t>
  </si>
  <si>
    <t>Teacher, EIP Reading-Primary</t>
  </si>
  <si>
    <t>1061</t>
  </si>
  <si>
    <t>335200</t>
  </si>
  <si>
    <t>1383F0300</t>
  </si>
  <si>
    <t>E0709</t>
  </si>
  <si>
    <t>1071</t>
  </si>
  <si>
    <t>1091</t>
  </si>
  <si>
    <t>Teacher, Gifted</t>
  </si>
  <si>
    <t>2111</t>
  </si>
  <si>
    <t>332100</t>
  </si>
  <si>
    <t>1383H0100</t>
  </si>
  <si>
    <t>Teacher, ESOL</t>
  </si>
  <si>
    <t>140101</t>
  </si>
  <si>
    <t>1351</t>
  </si>
  <si>
    <t>330900</t>
  </si>
  <si>
    <t>1383G0100</t>
  </si>
  <si>
    <t>02</t>
  </si>
  <si>
    <t>Teacher, Magnet Science 6th</t>
  </si>
  <si>
    <t>437101</t>
  </si>
  <si>
    <t>1031</t>
  </si>
  <si>
    <t>334466</t>
  </si>
  <si>
    <t>1393I6500</t>
  </si>
  <si>
    <t>E0607</t>
  </si>
  <si>
    <t>Teacher, Interrelated</t>
  </si>
  <si>
    <t>06</t>
  </si>
  <si>
    <t>2031</t>
  </si>
  <si>
    <t>632500</t>
  </si>
  <si>
    <t>1383N0300</t>
  </si>
  <si>
    <t>E0402</t>
  </si>
  <si>
    <t>E0711</t>
  </si>
  <si>
    <t>ART,MUSIC,PE PERSONNEL</t>
  </si>
  <si>
    <t>ART,MUSIC,PE PERSONNEL (118)</t>
  </si>
  <si>
    <t>Teacher, Art</t>
  </si>
  <si>
    <t>88</t>
  </si>
  <si>
    <t>330300</t>
  </si>
  <si>
    <t>1383D0100</t>
  </si>
  <si>
    <t>E0403</t>
  </si>
  <si>
    <t>Teacher, Music-General</t>
  </si>
  <si>
    <t>334000</t>
  </si>
  <si>
    <t>1383D0200</t>
  </si>
  <si>
    <t>E0413</t>
  </si>
  <si>
    <t>Teacher, Health and Phys. Ed.</t>
  </si>
  <si>
    <t>333000</t>
  </si>
  <si>
    <t>1383D0500</t>
  </si>
  <si>
    <t>E0421</t>
  </si>
  <si>
    <t>Teacher, Spanish</t>
  </si>
  <si>
    <t>335300</t>
  </si>
  <si>
    <t>1383E8100</t>
  </si>
  <si>
    <t>Teacher, Music-Band</t>
  </si>
  <si>
    <t>333800</t>
  </si>
  <si>
    <t>1383D0300</t>
  </si>
  <si>
    <t>E0617</t>
  </si>
  <si>
    <t>PRINCIPAL</t>
  </si>
  <si>
    <t>PRINCIPAL (130)</t>
  </si>
  <si>
    <t>Principal, Elem School</t>
  </si>
  <si>
    <t>52</t>
  </si>
  <si>
    <t>0000</t>
  </si>
  <si>
    <t>300100</t>
  </si>
  <si>
    <t>1380A0100</t>
  </si>
  <si>
    <t>M21</t>
  </si>
  <si>
    <t>PR101</t>
  </si>
  <si>
    <t>ASSISTANT PRINCIPAL</t>
  </si>
  <si>
    <t>ASSISTANT PRINCIPAL (131)</t>
  </si>
  <si>
    <t>Assistant Principal   (ES)</t>
  </si>
  <si>
    <t>80</t>
  </si>
  <si>
    <t>300400</t>
  </si>
  <si>
    <t>1380A0200</t>
  </si>
  <si>
    <t>M17</t>
  </si>
  <si>
    <t>AP114</t>
  </si>
  <si>
    <t>AIDES AND PARAPROFESSIONALS</t>
  </si>
  <si>
    <t>AIDES AND PARAPROFESSIONALS (140)</t>
  </si>
  <si>
    <t>Para, Special Ed</t>
  </si>
  <si>
    <t>09</t>
  </si>
  <si>
    <t>2041</t>
  </si>
  <si>
    <t>681200</t>
  </si>
  <si>
    <t>1388P0150</t>
  </si>
  <si>
    <t>T05</t>
  </si>
  <si>
    <t>PA211</t>
  </si>
  <si>
    <t>Paraprofessional-Interrelated</t>
  </si>
  <si>
    <t>680100</t>
  </si>
  <si>
    <t>1388P0100</t>
  </si>
  <si>
    <t>PA213</t>
  </si>
  <si>
    <t>PA219</t>
  </si>
  <si>
    <t>CLERICAL PERSONNEL</t>
  </si>
  <si>
    <t>CLERICAL PERSONNEL (142)</t>
  </si>
  <si>
    <t>Clerk, Typist</t>
  </si>
  <si>
    <t>10</t>
  </si>
  <si>
    <t>82</t>
  </si>
  <si>
    <t>370400</t>
  </si>
  <si>
    <t>1387T0600</t>
  </si>
  <si>
    <t>T15</t>
  </si>
  <si>
    <t>CL116</t>
  </si>
  <si>
    <t>Secretary, 12 Month</t>
  </si>
  <si>
    <t>378600</t>
  </si>
  <si>
    <t>1387T0400</t>
  </si>
  <si>
    <t>T21</t>
  </si>
  <si>
    <t>SEC14</t>
  </si>
  <si>
    <t>Secretary, ES</t>
  </si>
  <si>
    <t>370600</t>
  </si>
  <si>
    <t>1387T0300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</si>
  <si>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</si>
  <si>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</si>
  <si>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</si>
  <si>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</si>
  <si>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</si>
  <si>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</si>
  <si>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</si>
  <si>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1381B0100</t>
  </si>
  <si>
    <t>ELEMENTARY COUNSELOR</t>
  </si>
  <si>
    <t>ELEMENTARY COUNSELOR (172)</t>
  </si>
  <si>
    <t>Counselor I</t>
  </si>
  <si>
    <t>42</t>
  </si>
  <si>
    <t>89</t>
  </si>
  <si>
    <t>320600</t>
  </si>
  <si>
    <t>1382C0100</t>
  </si>
  <si>
    <t>H1714</t>
  </si>
  <si>
    <t>CUSTODIAL PERSONNEL</t>
  </si>
  <si>
    <t>CUSTODIAL PERSONNEL (186)</t>
  </si>
  <si>
    <t>Custodian II 12 Month (Elem)</t>
  </si>
  <si>
    <t>57</t>
  </si>
  <si>
    <t>86</t>
  </si>
  <si>
    <t>360200</t>
  </si>
  <si>
    <t>1386S0300</t>
  </si>
  <si>
    <t>S21</t>
  </si>
  <si>
    <t>CL106</t>
  </si>
  <si>
    <t>CL111</t>
  </si>
  <si>
    <t>Custodian, Head</t>
  </si>
  <si>
    <t>360500</t>
  </si>
  <si>
    <t>1386S0100</t>
  </si>
  <si>
    <t>CL209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</si>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</sst>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1876074.92</v>
      </c>
      <c r="E8" s="67">
        <v>1711513.08</v>
      </c>
      <c r="F8" s="67">
        <v>1525410</v>
      </c>
      <c r="G8" s="67">
        <f>SUMIF(DISCRETIONARY!B11:B65536,"="&amp;SUMMARY!B8,DISCRETIONARY!$P$11:$P$65536)+SUMIF(PERSONNEL!$A$10:$A$65536,"="&amp;SUMMARY!B8,PERSONNEL!$L$10:$L$65536)</f>
        <v>1613458.065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148</v>
      </c>
      <c r="D9" s="67">
        <v>232348.75</v>
      </c>
      <c r="E9" s="67">
        <v>287018.01</v>
      </c>
      <c r="F9" s="67">
        <v>297234</v>
      </c>
      <c r="G9" s="67">
        <f>SUMIF(DISCRETIONARY!B11:B65536,"="&amp;SUMMARY!B9,DISCRETIONARY!$P$11:$P$65536)+SUMIF(PERSONNEL!$A$10:$A$65536,"="&amp;SUMMARY!B9,PERSONNEL!$L$10:$L$65536)</f>
        <v>273727.188</v>
      </c>
      <c r="J9" s="103" t="s">
        <v>58</v>
      </c>
      <c r="K9" s="67">
        <v>2425714.896508606</v>
      </c>
      <c r="L9" s="67">
        <v>2452368.073</v>
      </c>
      <c r="M9" s="67">
        <f>L9-K9</f>
        <v>26653.176491393708</v>
      </c>
      <c r="N9" s="104">
        <f>M9/K9</f>
        <v>0.010987761393458197</v>
      </c>
    </row>
    <row r="10" spans="1:14" ht="12.75">
      <c r="A10" s="65" t="s">
        <v>63</v>
      </c>
      <c r="B10" s="66">
        <v>130</v>
      </c>
      <c r="C10" s="65" t="s">
        <v>170</v>
      </c>
      <c r="D10" s="67">
        <v>84326.6</v>
      </c>
      <c r="E10" s="67">
        <v>83638.8</v>
      </c>
      <c r="F10" s="67">
        <v>77853.83877680625</v>
      </c>
      <c r="G10" s="67">
        <f>SUMIF(DISCRETIONARY!B11:B65536,"="&amp;SUMMARY!B10,DISCRETIONARY!$P$11:$P$65536)+SUMIF(PERSONNEL!$A$10:$A$65536,"="&amp;SUMMARY!B10,PERSONNEL!$L$10:$L$65536)</f>
        <v>82938.89</v>
      </c>
      <c r="J10" s="103" t="s">
        <v>25</v>
      </c>
      <c r="K10" s="67">
        <v>746277.5924561134</v>
      </c>
      <c r="L10" s="67">
        <v>840208.7598724</v>
      </c>
      <c r="M10" s="67">
        <f>L10-K10</f>
        <v>93931.16741628654</v>
      </c>
      <c r="N10" s="104">
        <f>M10/K10</f>
        <v>0.12586625722895517</v>
      </c>
    </row>
    <row r="11" spans="1:14" ht="12.75">
      <c r="A11" s="65" t="s">
        <v>63</v>
      </c>
      <c r="B11" s="66">
        <v>131</v>
      </c>
      <c r="C11" s="65" t="s">
        <v>179</v>
      </c>
      <c r="D11" s="67">
        <v>148709.68</v>
      </c>
      <c r="E11" s="67">
        <v>148984.32</v>
      </c>
      <c r="F11" s="67">
        <v>147432</v>
      </c>
      <c r="G11" s="67">
        <f>SUMIF(DISCRETIONARY!B11:B65536,"="&amp;SUMMARY!B11,DISCRETIONARY!$P$11:$P$65536)+SUMIF(PERSONNEL!$A$10:$A$65536,"="&amp;SUMMARY!B11,PERSONNEL!$L$10:$L$65536)</f>
        <v>74426.16</v>
      </c>
      <c r="J11" s="103" t="s">
        <v>59</v>
      </c>
      <c r="K11" s="67">
        <v>37826</v>
      </c>
      <c r="L11" s="67">
        <v>34632</v>
      </c>
      <c r="M11" s="67">
        <f>L11-K11</f>
        <v>-3194</v>
      </c>
      <c r="N11" s="104">
        <f>M11/K11</f>
        <v>-0.084439274573045</v>
      </c>
    </row>
    <row r="12" spans="1:7" ht="12.75">
      <c r="A12" s="65" t="s">
        <v>63</v>
      </c>
      <c r="B12" s="66">
        <v>140</v>
      </c>
      <c r="C12" s="65" t="s">
        <v>187</v>
      </c>
      <c r="D12" s="67">
        <v>90674.69</v>
      </c>
      <c r="E12" s="67">
        <v>86628.89</v>
      </c>
      <c r="F12" s="67">
        <v>52486</v>
      </c>
      <c r="G12" s="67">
        <f>SUMIF(DISCRETIONARY!B11:B65536,"="&amp;SUMMARY!B12,DISCRETIONARY!$P$11:$P$65536)+SUMIF(PERSONNEL!$A$10:$A$65536,"="&amp;SUMMARY!B12,PERSONNEL!$L$10:$L$65536)</f>
        <v>77693.31</v>
      </c>
    </row>
    <row r="13" spans="1:7" ht="12.75">
      <c r="A13" s="65" t="s">
        <v>63</v>
      </c>
      <c r="B13" s="66">
        <v>142</v>
      </c>
      <c r="C13" s="65" t="s">
        <v>201</v>
      </c>
      <c r="D13" s="67">
        <v>122079.56</v>
      </c>
      <c r="E13" s="67">
        <v>122647.6</v>
      </c>
      <c r="F13" s="67">
        <v>96744</v>
      </c>
      <c r="G13" s="67">
        <f>SUMIF(DISCRETIONARY!B11:B65536,"="&amp;SUMMARY!B13,DISCRETIONARY!$P$11:$P$65536)+SUMIF(PERSONNEL!$A$10:$A$65536,"="&amp;SUMMARY!B13,PERSONNEL!$L$10:$L$65536)</f>
        <v>96220.61</v>
      </c>
    </row>
    <row r="14" spans="1:7" ht="12.75">
      <c r="A14" s="65" t="s">
        <v>63</v>
      </c>
      <c r="B14" s="66">
        <v>165</v>
      </c>
      <c r="C14" s="65" t="s">
        <v>219</v>
      </c>
      <c r="D14" s="67">
        <v>67685.72</v>
      </c>
      <c r="E14" s="67">
        <v>67817.68</v>
      </c>
      <c r="F14" s="67">
        <v>56197.88663596372</v>
      </c>
      <c r="G14" s="67">
        <f>SUMIF(DISCRETIONARY!B11:B65536,"="&amp;SUMMARY!B14,DISCRETIONARY!$P$11:$P$65536)+SUMIF(PERSONNEL!$A$10:$A$65536,"="&amp;SUMMARY!B14,PERSONNEL!$L$10:$L$65536)</f>
        <v>48413.37</v>
      </c>
    </row>
    <row r="15" spans="1:7" ht="12.75">
      <c r="A15" s="65" t="s">
        <v>63</v>
      </c>
      <c r="B15" s="66">
        <v>172</v>
      </c>
      <c r="C15" s="65" t="s">
        <v>226</v>
      </c>
      <c r="D15" s="67">
        <v>153503.64</v>
      </c>
      <c r="E15" s="67">
        <v>162169.18</v>
      </c>
      <c r="F15" s="67">
        <v>58182.171095836035</v>
      </c>
      <c r="G15" s="67">
        <f>SUMIF(DISCRETIONARY!B11:B65536,"="&amp;SUMMARY!B15,DISCRETIONARY!$P$11:$P$65536)+SUMIF(PERSONNEL!$A$10:$A$65536,"="&amp;SUMMARY!B15,PERSONNEL!$L$10:$L$65536)</f>
        <v>75324.46</v>
      </c>
    </row>
    <row r="16" spans="1:7" ht="12.75">
      <c r="A16" s="65" t="s">
        <v>63</v>
      </c>
      <c r="B16" s="66">
        <v>186</v>
      </c>
      <c r="C16" s="65" t="s">
        <v>234</v>
      </c>
      <c r="D16" s="67">
        <v>129317.16</v>
      </c>
      <c r="E16" s="67">
        <v>128065.23</v>
      </c>
      <c r="F16" s="67">
        <v>114175</v>
      </c>
      <c r="G16" s="67">
        <f>SUMIF(DISCRETIONARY!B11:B65536,"="&amp;SUMMARY!B16,DISCRETIONARY!$P$11:$P$65536)+SUMIF(PERSONNEL!$A$10:$A$65536,"="&amp;SUMMARY!B16,PERSONNEL!$L$10:$L$65536)</f>
        <v>110166.02</v>
      </c>
    </row>
    <row r="17" spans="1:7" ht="12.75">
      <c r="A17" s="65" t="s">
        <v>63</v>
      </c>
      <c r="B17" s="66">
        <v>210</v>
      </c>
      <c r="C17" s="65" t="s">
        <v>248</v>
      </c>
      <c r="D17" s="67">
        <v>471002.15</v>
      </c>
      <c r="E17" s="67">
        <v>476127.74</v>
      </c>
      <c r="F17" s="67">
        <v>402925.96404288785</v>
      </c>
      <c r="G17" s="67">
        <f>SUMIF(DISCRETIONARY!B11:B65536,"="&amp;SUMMARY!B17,DISCRETIONARY!$P$11:$P$65536)+SUMIF(PERSONNEL!$A$10:$A$65536,"="&amp;SUMMARY!B17,PERSONNEL!$L$10:$L$65536)+SUM(PERSONNEL!$AD$10:$AE$65536)</f>
        <v>476815.19999999995</v>
      </c>
    </row>
    <row r="18" spans="1:7" ht="12.75">
      <c r="A18" s="65" t="s">
        <v>63</v>
      </c>
      <c r="B18" s="66">
        <v>230</v>
      </c>
      <c r="C18" s="65" t="s">
        <v>249</v>
      </c>
      <c r="D18" s="67">
        <v>287198.21</v>
      </c>
      <c r="E18" s="67">
        <v>277765.19</v>
      </c>
      <c r="F18" s="67">
        <v>278821.87337206776</v>
      </c>
      <c r="G18" s="67">
        <f>SUMIF(DISCRETIONARY!B11:B65536,"="&amp;SUMMARY!B18,DISCRETIONARY!$P$11:$P$65536)+SUMIF(PERSONNEL!$A$10:$A$65536,"="&amp;SUMMARY!B18,PERSONNEL!$L$10:$L$65536)+SUM(PERSONNEL!$AC$10:$AC$65536)</f>
        <v>291302.55987239996</v>
      </c>
    </row>
    <row r="19" spans="1:7" ht="12.75">
      <c r="A19" s="65" t="s">
        <v>63</v>
      </c>
      <c r="B19" s="66">
        <v>290</v>
      </c>
      <c r="C19" s="65" t="s">
        <v>250</v>
      </c>
      <c r="D19" s="67">
        <v>76190.14</v>
      </c>
      <c r="E19" s="67">
        <v>78085.99</v>
      </c>
      <c r="F19" s="67">
        <v>64529.75504115752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72091</v>
      </c>
    </row>
    <row r="20" spans="1:7" ht="12.75">
      <c r="A20" s="65" t="s">
        <v>63</v>
      </c>
      <c r="B20" s="66">
        <v>580</v>
      </c>
      <c r="C20" s="65" t="s">
        <v>251</v>
      </c>
      <c r="D20" s="67">
        <v>0</v>
      </c>
      <c r="E20" s="67">
        <v>0</v>
      </c>
      <c r="F20" s="67">
        <v>608</v>
      </c>
      <c r="G20" s="67">
        <f>SUMIF(DISCRETIONARY!B11:B65536,"="&amp;SUMMARY!B20,DISCRETIONARY!$P$11:$P$65536)+SUMIF(PERSONNEL!$A$10:$A$65536,"="&amp;SUMMARY!B20,PERSONNEL!$L$10:$L$65536)</f>
        <v>572</v>
      </c>
    </row>
    <row r="21" spans="1:7" ht="12.75">
      <c r="A21" s="65" t="s">
        <v>63</v>
      </c>
      <c r="B21" s="66">
        <v>610</v>
      </c>
      <c r="C21" s="65" t="s">
        <v>256</v>
      </c>
      <c r="D21" s="67">
        <v>38784.8</v>
      </c>
      <c r="E21" s="67">
        <v>36952.87</v>
      </c>
      <c r="F21" s="67">
        <v>32900</v>
      </c>
      <c r="G21" s="67">
        <f>SUMIF(DISCRETIONARY!B11:B65536,"="&amp;SUMMARY!B21,DISCRETIONARY!$P$11:$P$65536)+SUMIF(PERSONNEL!$A$10:$A$65536,"="&amp;SUMMARY!B21,PERSONNEL!$L$10:$L$65536)</f>
        <v>30174</v>
      </c>
    </row>
    <row r="22" spans="1:7" ht="12.75">
      <c r="A22" s="65" t="s">
        <v>63</v>
      </c>
      <c r="B22" s="66">
        <v>730</v>
      </c>
      <c r="C22" s="65" t="s">
        <v>263</v>
      </c>
      <c r="D22" s="67">
        <v>4995.86</v>
      </c>
      <c r="E22" s="67">
        <v>2918.14</v>
      </c>
      <c r="F22" s="67">
        <v>4318</v>
      </c>
      <c r="G22" s="67">
        <f>SUMIF(DISCRETIONARY!B11:B65536,"="&amp;SUMMARY!B22,DISCRETIONARY!$P$11:$P$65536)+SUMIF(PERSONNEL!$A$10:$A$65536,"="&amp;SUMMARY!B22,PERSONNEL!$L$10:$L$65536)</f>
        <v>3886</v>
      </c>
    </row>
    <row r="23" ht="13.5" thickBot="1"/>
    <row r="24" spans="3:8" ht="13.5" thickBot="1">
      <c r="C24" s="108" t="s">
        <v>8</v>
      </c>
      <c r="D24" s="109">
        <f>SUM(D8:D22)</f>
        <v>3782891.8800000004</v>
      </c>
      <c r="E24" s="110">
        <f>SUM(E8:E22)</f>
        <v>3670332.7200000007</v>
      </c>
      <c r="F24" s="110">
        <f>SUM(F8:F22)</f>
        <v>3209818.488964719</v>
      </c>
      <c r="G24" s="111">
        <f>SUM(G8:G22)</f>
        <v>3327208.8328724</v>
      </c>
      <c r="H24" s="107">
        <f>(G24-F24)/F24</f>
        <v>0.036572268591282056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BROWNS MILL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43780.659999999996</v>
      </c>
      <c r="M9" s="55">
        <f>SUMIF($C10:$C65536,"=X",M10:M65536)</f>
        <v>39871.01</v>
      </c>
      <c r="N9" s="55">
        <f>SUMIF($C10:$C65536,"=X",N10:N65536)</f>
        <v>37826</v>
      </c>
      <c r="O9" s="92">
        <f>SUMIF($C10:$C65536,"=X",O10:O65536)</f>
        <v>19232.670000000002</v>
      </c>
      <c r="P9" s="89">
        <f>SUMIF(C10:C65536,"=X",P10:P65536)+SUMIF(C10:C65536,"=X",Q10:Q65536)</f>
        <v>34632</v>
      </c>
      <c r="T9" s="93">
        <f>IF(N9=0,0,(P9-N9)/N9)</f>
        <v>-0.084439274573045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253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254</v>
      </c>
      <c r="L12" s="61">
        <v>0</v>
      </c>
      <c r="M12" s="61">
        <v>0</v>
      </c>
      <c r="N12" s="61">
        <v>608</v>
      </c>
      <c r="O12" s="61">
        <v>0</v>
      </c>
      <c r="P12" s="18">
        <v>557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253</v>
      </c>
      <c r="G13" s="58" t="s">
        <v>70</v>
      </c>
      <c r="H13" s="59" t="s">
        <v>71</v>
      </c>
      <c r="I13" s="57" t="s">
        <v>72</v>
      </c>
      <c r="J13" s="60" t="s">
        <v>255</v>
      </c>
      <c r="K13" s="52" t="s">
        <v>254</v>
      </c>
      <c r="L13" s="61">
        <v>0</v>
      </c>
      <c r="M13" s="61">
        <v>0</v>
      </c>
      <c r="N13" s="61">
        <v>0</v>
      </c>
      <c r="O13" s="61">
        <v>0</v>
      </c>
      <c r="P13" s="18">
        <v>15</v>
      </c>
    </row>
    <row r="14" spans="1:16" ht="12.75" customHeight="1">
      <c r="A14" s="106" t="s">
        <v>257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258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259</v>
      </c>
      <c r="L15" s="61">
        <v>8196.94</v>
      </c>
      <c r="M15" s="61">
        <v>7032</v>
      </c>
      <c r="N15" s="61">
        <v>6433</v>
      </c>
      <c r="O15" s="61">
        <v>3240.99</v>
      </c>
      <c r="P15" s="18">
        <v>6052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258</v>
      </c>
      <c r="G16" s="58" t="s">
        <v>70</v>
      </c>
      <c r="H16" s="59" t="s">
        <v>71</v>
      </c>
      <c r="I16" s="57" t="s">
        <v>72</v>
      </c>
      <c r="J16" s="60" t="s">
        <v>255</v>
      </c>
      <c r="K16" s="52" t="s">
        <v>259</v>
      </c>
      <c r="L16" s="61">
        <v>2117.59</v>
      </c>
      <c r="M16" s="61">
        <v>2226.68</v>
      </c>
      <c r="N16" s="61">
        <v>1417</v>
      </c>
      <c r="O16" s="61">
        <v>846.21</v>
      </c>
      <c r="P16" s="18">
        <v>1232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258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260</v>
      </c>
      <c r="L17" s="61">
        <v>16324.48</v>
      </c>
      <c r="M17" s="61">
        <v>16282.48</v>
      </c>
      <c r="N17" s="61">
        <v>14388</v>
      </c>
      <c r="O17" s="61">
        <v>5824.27</v>
      </c>
      <c r="P17" s="18">
        <v>13178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258</v>
      </c>
      <c r="G18" s="58" t="s">
        <v>77</v>
      </c>
      <c r="H18" s="59" t="s">
        <v>71</v>
      </c>
      <c r="I18" s="57" t="s">
        <v>72</v>
      </c>
      <c r="J18" s="60" t="s">
        <v>255</v>
      </c>
      <c r="K18" s="52" t="s">
        <v>260</v>
      </c>
      <c r="L18" s="61">
        <v>488.39</v>
      </c>
      <c r="M18" s="61">
        <v>370.86</v>
      </c>
      <c r="N18" s="61">
        <v>418</v>
      </c>
      <c r="O18" s="61">
        <v>861.24</v>
      </c>
      <c r="P18" s="18">
        <v>352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258</v>
      </c>
      <c r="G19" s="58" t="s">
        <v>70</v>
      </c>
      <c r="H19" s="59" t="s">
        <v>261</v>
      </c>
      <c r="I19" s="57" t="s">
        <v>72</v>
      </c>
      <c r="J19" s="60" t="s">
        <v>223</v>
      </c>
      <c r="K19" s="52" t="s">
        <v>262</v>
      </c>
      <c r="L19" s="61">
        <v>11657.4</v>
      </c>
      <c r="M19" s="61">
        <v>11040.85</v>
      </c>
      <c r="N19" s="61">
        <v>10244</v>
      </c>
      <c r="O19" s="61">
        <v>8041.96</v>
      </c>
      <c r="P19" s="18">
        <v>9360</v>
      </c>
    </row>
    <row r="20" spans="1:16" ht="12.75" customHeight="1">
      <c r="A20" s="106" t="s">
        <v>264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265</v>
      </c>
      <c r="F21" s="58" t="s">
        <v>266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267</v>
      </c>
      <c r="L21" s="61">
        <v>351.99</v>
      </c>
      <c r="M21" s="61">
        <v>489.7</v>
      </c>
      <c r="N21" s="61">
        <v>464</v>
      </c>
      <c r="O21" s="61">
        <v>0</v>
      </c>
      <c r="P21" s="18">
        <v>482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265</v>
      </c>
      <c r="F22" s="58" t="s">
        <v>266</v>
      </c>
      <c r="G22" s="58" t="s">
        <v>70</v>
      </c>
      <c r="H22" s="59" t="s">
        <v>71</v>
      </c>
      <c r="I22" s="57" t="s">
        <v>72</v>
      </c>
      <c r="J22" s="60" t="s">
        <v>255</v>
      </c>
      <c r="K22" s="52" t="s">
        <v>267</v>
      </c>
      <c r="L22" s="61">
        <v>2428.92</v>
      </c>
      <c r="M22" s="61">
        <v>292.44</v>
      </c>
      <c r="N22" s="61">
        <v>1835</v>
      </c>
      <c r="O22" s="61">
        <v>0</v>
      </c>
      <c r="P22" s="18">
        <v>1559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265</v>
      </c>
      <c r="F23" s="58" t="s">
        <v>266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268</v>
      </c>
      <c r="L23" s="61">
        <v>2146.99</v>
      </c>
      <c r="M23" s="61">
        <v>2136</v>
      </c>
      <c r="N23" s="61">
        <v>1962</v>
      </c>
      <c r="O23" s="61">
        <v>0</v>
      </c>
      <c r="P23" s="18">
        <v>1797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265</v>
      </c>
      <c r="F24" s="58" t="s">
        <v>266</v>
      </c>
      <c r="G24" s="58" t="s">
        <v>77</v>
      </c>
      <c r="H24" s="59" t="s">
        <v>71</v>
      </c>
      <c r="I24" s="57" t="s">
        <v>72</v>
      </c>
      <c r="J24" s="60" t="s">
        <v>255</v>
      </c>
      <c r="K24" s="52" t="s">
        <v>268</v>
      </c>
      <c r="L24" s="61">
        <v>67.96</v>
      </c>
      <c r="M24" s="61">
        <v>0</v>
      </c>
      <c r="N24" s="61">
        <v>57</v>
      </c>
      <c r="O24" s="61">
        <v>418</v>
      </c>
      <c r="P24" s="18">
        <v>48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BROWNS MILL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52.2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2452368.072999999</v>
      </c>
      <c r="M8" s="72">
        <f>SUM(M11:M65536)</f>
        <v>840208.7598724003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34863.85</v>
      </c>
      <c r="M11" s="36">
        <v>6948.28078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23.6847</v>
      </c>
      <c r="Z11" s="23">
        <v>1</v>
      </c>
      <c r="AA11" s="99">
        <v>1</v>
      </c>
      <c r="AB11" s="78">
        <v>2667</v>
      </c>
      <c r="AC11" s="78">
        <v>4281.28078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40522.74</v>
      </c>
      <c r="M12" s="36">
        <v>17390.192472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74</v>
      </c>
      <c r="Q13" s="23" t="s">
        <v>75</v>
      </c>
      <c r="R13" s="23" t="s">
        <v>76</v>
      </c>
      <c r="S13" s="23" t="s">
        <v>82</v>
      </c>
      <c r="T13" s="23" t="s">
        <v>78</v>
      </c>
      <c r="U13" s="23" t="s">
        <v>79</v>
      </c>
      <c r="V13" s="23" t="s">
        <v>81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41162.58</v>
      </c>
      <c r="M14" s="36">
        <v>17485.764824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27.9637</v>
      </c>
      <c r="Z14" s="23">
        <v>1</v>
      </c>
      <c r="AA14" s="99">
        <v>1</v>
      </c>
      <c r="AB14" s="78">
        <v>1091</v>
      </c>
      <c r="AC14" s="78">
        <v>5054.764824000001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40522.74</v>
      </c>
      <c r="M15" s="36">
        <v>17390.192472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81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49854.5</v>
      </c>
      <c r="M16" s="36">
        <v>18783.1326</v>
      </c>
      <c r="P16" s="23" t="s">
        <v>89</v>
      </c>
      <c r="Q16" s="23" t="s">
        <v>90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91</v>
      </c>
      <c r="W16" s="78">
        <v>33.8685</v>
      </c>
      <c r="Z16" s="23">
        <v>1</v>
      </c>
      <c r="AA16" s="99">
        <v>1</v>
      </c>
      <c r="AB16" s="78">
        <v>1321</v>
      </c>
      <c r="AC16" s="78">
        <v>6122.1326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42951.54</v>
      </c>
      <c r="M17" s="36">
        <v>17752.449112000002</v>
      </c>
      <c r="P17" s="23" t="s">
        <v>93</v>
      </c>
      <c r="Q17" s="23" t="s">
        <v>94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95</v>
      </c>
      <c r="W17" s="78">
        <v>29.178999999999995</v>
      </c>
      <c r="Z17" s="23">
        <v>1</v>
      </c>
      <c r="AA17" s="99">
        <v>1</v>
      </c>
      <c r="AB17" s="78">
        <v>1138</v>
      </c>
      <c r="AC17" s="78">
        <v>5274.449112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84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42951.54</v>
      </c>
      <c r="M18" s="36">
        <v>17752.449112000002</v>
      </c>
      <c r="P18" s="23" t="s">
        <v>86</v>
      </c>
      <c r="Q18" s="23" t="s">
        <v>87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96</v>
      </c>
      <c r="W18" s="78">
        <v>29.178999999999995</v>
      </c>
      <c r="Z18" s="23">
        <v>1</v>
      </c>
      <c r="AA18" s="99">
        <v>1</v>
      </c>
      <c r="AB18" s="78">
        <v>1138</v>
      </c>
      <c r="AC18" s="78">
        <v>5274.449112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88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42951.54</v>
      </c>
      <c r="M19" s="36">
        <v>17752.449112000002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96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92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48413.37</v>
      </c>
      <c r="M20" s="36">
        <v>18568.161836</v>
      </c>
      <c r="P20" s="23" t="s">
        <v>93</v>
      </c>
      <c r="Q20" s="23" t="s">
        <v>94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97</v>
      </c>
      <c r="W20" s="78">
        <v>32.8895</v>
      </c>
      <c r="Z20" s="23">
        <v>1</v>
      </c>
      <c r="AA20" s="99">
        <v>1</v>
      </c>
      <c r="AB20" s="78">
        <v>1283</v>
      </c>
      <c r="AC20" s="78">
        <v>5945.161836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88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57885.21</v>
      </c>
      <c r="M21" s="36">
        <v>19982.303788</v>
      </c>
      <c r="P21" s="23" t="s">
        <v>89</v>
      </c>
      <c r="Q21" s="23" t="s">
        <v>90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98</v>
      </c>
      <c r="W21" s="78">
        <v>39.3242</v>
      </c>
      <c r="Z21" s="23">
        <v>1</v>
      </c>
      <c r="AA21" s="99">
        <v>1</v>
      </c>
      <c r="AB21" s="78">
        <v>1534</v>
      </c>
      <c r="AC21" s="78">
        <v>7108.303788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67112.52</v>
      </c>
      <c r="M22" s="36">
        <v>21359.417456000003</v>
      </c>
      <c r="P22" s="23" t="s">
        <v>86</v>
      </c>
      <c r="Q22" s="23" t="s">
        <v>87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99</v>
      </c>
      <c r="W22" s="78">
        <v>45.59270000000001</v>
      </c>
      <c r="Z22" s="23">
        <v>1</v>
      </c>
      <c r="AA22" s="99">
        <v>1</v>
      </c>
      <c r="AB22" s="78">
        <v>1778</v>
      </c>
      <c r="AC22" s="78">
        <v>8241.417456000001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88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46984.1</v>
      </c>
      <c r="M23" s="36">
        <v>18354.64748</v>
      </c>
      <c r="P23" s="23" t="s">
        <v>89</v>
      </c>
      <c r="Q23" s="23" t="s">
        <v>90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47286.81</v>
      </c>
      <c r="M24" s="36">
        <v>7059.820268</v>
      </c>
      <c r="P24" s="23" t="s">
        <v>93</v>
      </c>
      <c r="Q24" s="23" t="s">
        <v>94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101</v>
      </c>
      <c r="W24" s="78">
        <v>32.1242</v>
      </c>
      <c r="Z24" s="23">
        <v>1</v>
      </c>
      <c r="AA24" s="99">
        <v>1</v>
      </c>
      <c r="AB24" s="78">
        <v>1253</v>
      </c>
      <c r="AC24" s="78">
        <v>5806.820268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88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85</v>
      </c>
      <c r="K25" s="35">
        <v>1</v>
      </c>
      <c r="L25" s="36">
        <v>48413.37</v>
      </c>
      <c r="M25" s="36">
        <v>18568.161836</v>
      </c>
      <c r="P25" s="23" t="s">
        <v>89</v>
      </c>
      <c r="Q25" s="23" t="s">
        <v>90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102</v>
      </c>
      <c r="W25" s="78">
        <v>32.8895</v>
      </c>
      <c r="Z25" s="23">
        <v>1</v>
      </c>
      <c r="AA25" s="99">
        <v>1</v>
      </c>
      <c r="AB25" s="78">
        <v>1283</v>
      </c>
      <c r="AC25" s="78">
        <v>5945.161836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85</v>
      </c>
      <c r="K26" s="35">
        <v>1</v>
      </c>
      <c r="L26" s="36">
        <v>51377.55</v>
      </c>
      <c r="M26" s="36">
        <v>19011.16314</v>
      </c>
      <c r="P26" s="23" t="s">
        <v>93</v>
      </c>
      <c r="Q26" s="23" t="s">
        <v>94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103</v>
      </c>
      <c r="W26" s="78">
        <v>34.9032</v>
      </c>
      <c r="Z26" s="23">
        <v>1</v>
      </c>
      <c r="AA26" s="99">
        <v>1</v>
      </c>
      <c r="AB26" s="78">
        <v>1362</v>
      </c>
      <c r="AC26" s="78">
        <v>6309.163140000001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84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85</v>
      </c>
      <c r="K27" s="35">
        <v>1</v>
      </c>
      <c r="L27" s="36">
        <v>57885.21</v>
      </c>
      <c r="M27" s="36">
        <v>8642.303788000001</v>
      </c>
      <c r="P27" s="23" t="s">
        <v>86</v>
      </c>
      <c r="Q27" s="23" t="s">
        <v>87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104</v>
      </c>
      <c r="W27" s="78">
        <v>39.3242</v>
      </c>
      <c r="Z27" s="23">
        <v>1</v>
      </c>
      <c r="AA27" s="99">
        <v>1</v>
      </c>
      <c r="AB27" s="78">
        <v>1534</v>
      </c>
      <c r="AC27" s="78">
        <v>7108.303788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105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106</v>
      </c>
      <c r="K28" s="35">
        <v>1</v>
      </c>
      <c r="L28" s="36">
        <v>45590.45</v>
      </c>
      <c r="M28" s="36">
        <v>18146.50726</v>
      </c>
      <c r="P28" s="23" t="s">
        <v>107</v>
      </c>
      <c r="Q28" s="23" t="s">
        <v>108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109</v>
      </c>
      <c r="W28" s="78">
        <v>30.9718</v>
      </c>
      <c r="Z28" s="23">
        <v>1</v>
      </c>
      <c r="AA28" s="99">
        <v>1</v>
      </c>
      <c r="AB28" s="78">
        <v>1208</v>
      </c>
      <c r="AC28" s="78">
        <v>5598.50726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105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106</v>
      </c>
      <c r="K29" s="35">
        <v>1</v>
      </c>
      <c r="L29" s="36">
        <v>46984.1</v>
      </c>
      <c r="M29" s="36">
        <v>18354.64748</v>
      </c>
      <c r="P29" s="23" t="s">
        <v>107</v>
      </c>
      <c r="Q29" s="23" t="s">
        <v>108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110</v>
      </c>
      <c r="W29" s="78">
        <v>31.918500000000005</v>
      </c>
      <c r="Z29" s="23">
        <v>1</v>
      </c>
      <c r="AA29" s="99">
        <v>1</v>
      </c>
      <c r="AB29" s="78">
        <v>1245</v>
      </c>
      <c r="AC29" s="78">
        <v>5769.6474800000005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106</v>
      </c>
      <c r="K30" s="35">
        <v>1</v>
      </c>
      <c r="L30" s="36">
        <v>51377.55</v>
      </c>
      <c r="M30" s="36">
        <v>19011.16314</v>
      </c>
      <c r="P30" s="23" t="s">
        <v>112</v>
      </c>
      <c r="Q30" s="23" t="s">
        <v>113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114</v>
      </c>
      <c r="W30" s="78">
        <v>34.9032</v>
      </c>
      <c r="Z30" s="23">
        <v>1</v>
      </c>
      <c r="AA30" s="99">
        <v>1</v>
      </c>
      <c r="AB30" s="78">
        <v>1362</v>
      </c>
      <c r="AC30" s="78">
        <v>6309.163140000001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105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106</v>
      </c>
      <c r="K31" s="35">
        <v>1</v>
      </c>
      <c r="L31" s="36">
        <v>54537.6</v>
      </c>
      <c r="M31" s="36">
        <v>19482.21728</v>
      </c>
      <c r="P31" s="23" t="s">
        <v>107</v>
      </c>
      <c r="Q31" s="23" t="s">
        <v>108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115</v>
      </c>
      <c r="W31" s="78">
        <v>37.05</v>
      </c>
      <c r="Z31" s="23">
        <v>1</v>
      </c>
      <c r="AA31" s="99">
        <v>1</v>
      </c>
      <c r="AB31" s="78">
        <v>1445</v>
      </c>
      <c r="AC31" s="78">
        <v>6697.21728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106</v>
      </c>
      <c r="K32" s="35">
        <v>1</v>
      </c>
      <c r="L32" s="36">
        <v>42951.54</v>
      </c>
      <c r="M32" s="36">
        <v>17752.449112000002</v>
      </c>
      <c r="P32" s="23" t="s">
        <v>112</v>
      </c>
      <c r="Q32" s="23" t="s">
        <v>113</v>
      </c>
      <c r="R32" s="23" t="s">
        <v>76</v>
      </c>
      <c r="S32" s="23" t="s">
        <v>82</v>
      </c>
      <c r="T32" s="23" t="s">
        <v>78</v>
      </c>
      <c r="U32" s="23" t="s">
        <v>79</v>
      </c>
      <c r="V32" s="23" t="s">
        <v>95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105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106</v>
      </c>
      <c r="K33" s="35">
        <v>1</v>
      </c>
      <c r="L33" s="36">
        <v>42951.54</v>
      </c>
      <c r="M33" s="36">
        <v>17752.449112000002</v>
      </c>
      <c r="P33" s="23" t="s">
        <v>107</v>
      </c>
      <c r="Q33" s="23" t="s">
        <v>108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95</v>
      </c>
      <c r="W33" s="78">
        <v>29.178999999999995</v>
      </c>
      <c r="Z33" s="23">
        <v>1</v>
      </c>
      <c r="AA33" s="99">
        <v>1</v>
      </c>
      <c r="AB33" s="78">
        <v>1138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111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106</v>
      </c>
      <c r="K34" s="35">
        <v>1</v>
      </c>
      <c r="L34" s="36">
        <v>45590.45</v>
      </c>
      <c r="M34" s="36">
        <v>18146.50726</v>
      </c>
      <c r="P34" s="23" t="s">
        <v>112</v>
      </c>
      <c r="Q34" s="23" t="s">
        <v>113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116</v>
      </c>
      <c r="W34" s="78">
        <v>30.9718</v>
      </c>
      <c r="Z34" s="23">
        <v>1</v>
      </c>
      <c r="AA34" s="99">
        <v>1</v>
      </c>
      <c r="AB34" s="78">
        <v>1208</v>
      </c>
      <c r="AC34" s="78">
        <v>5598.50726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106</v>
      </c>
      <c r="K35" s="35">
        <v>1</v>
      </c>
      <c r="L35" s="36">
        <v>48413.37</v>
      </c>
      <c r="M35" s="36">
        <v>18568.161836</v>
      </c>
      <c r="P35" s="23" t="s">
        <v>107</v>
      </c>
      <c r="Q35" s="23" t="s">
        <v>108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97</v>
      </c>
      <c r="W35" s="78">
        <v>32.8895</v>
      </c>
      <c r="Z35" s="23">
        <v>1</v>
      </c>
      <c r="AA35" s="99">
        <v>1</v>
      </c>
      <c r="AB35" s="78">
        <v>1283</v>
      </c>
      <c r="AC35" s="78">
        <v>5945.161836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111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106</v>
      </c>
      <c r="K36" s="35">
        <v>1</v>
      </c>
      <c r="L36" s="36">
        <v>73433.81</v>
      </c>
      <c r="M36" s="36">
        <v>10963.671868</v>
      </c>
      <c r="P36" s="23" t="s">
        <v>112</v>
      </c>
      <c r="Q36" s="23" t="s">
        <v>113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117</v>
      </c>
      <c r="W36" s="78">
        <v>49.887100000000004</v>
      </c>
      <c r="Z36" s="23">
        <v>1</v>
      </c>
      <c r="AA36" s="99">
        <v>1</v>
      </c>
      <c r="AB36" s="78">
        <v>1946</v>
      </c>
      <c r="AC36" s="78">
        <v>9017.671868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118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119</v>
      </c>
      <c r="K37" s="35">
        <v>0.333</v>
      </c>
      <c r="L37" s="36">
        <v>20463.66252</v>
      </c>
      <c r="M37" s="36">
        <v>6831.157757456</v>
      </c>
      <c r="P37" s="23" t="s">
        <v>120</v>
      </c>
      <c r="Q37" s="23" t="s">
        <v>121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122</v>
      </c>
      <c r="W37" s="78">
        <v>41.747600000000006</v>
      </c>
      <c r="Z37" s="23">
        <v>0.333</v>
      </c>
      <c r="AA37" s="99">
        <v>0.333</v>
      </c>
      <c r="AB37" s="78">
        <v>542</v>
      </c>
      <c r="AC37" s="78">
        <v>2512.9377574560003</v>
      </c>
      <c r="AD37" s="78">
        <v>3776.22</v>
      </c>
      <c r="AE37" s="78">
        <v>0</v>
      </c>
    </row>
    <row r="38" spans="1:31" ht="12.75">
      <c r="A38" s="23">
        <v>110</v>
      </c>
      <c r="B38" s="23">
        <v>1000</v>
      </c>
      <c r="C38" s="30" t="s">
        <v>118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123</v>
      </c>
      <c r="K38" s="35">
        <v>0.333</v>
      </c>
      <c r="L38" s="36">
        <v>20463.66252</v>
      </c>
      <c r="M38" s="36">
        <v>6831.157757456</v>
      </c>
      <c r="P38" s="23" t="s">
        <v>120</v>
      </c>
      <c r="Q38" s="23" t="s">
        <v>121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122</v>
      </c>
      <c r="W38" s="78">
        <v>41.747600000000006</v>
      </c>
      <c r="Z38" s="23">
        <v>0.333</v>
      </c>
      <c r="AA38" s="99">
        <v>0.333</v>
      </c>
      <c r="AB38" s="78">
        <v>542</v>
      </c>
      <c r="AC38" s="78">
        <v>2512.9377574560003</v>
      </c>
      <c r="AD38" s="78">
        <v>3776.22</v>
      </c>
      <c r="AE38" s="78">
        <v>0</v>
      </c>
    </row>
    <row r="39" spans="1:31" ht="12.75">
      <c r="A39" s="23">
        <v>110</v>
      </c>
      <c r="B39" s="23">
        <v>1000</v>
      </c>
      <c r="C39" s="30" t="s">
        <v>118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124</v>
      </c>
      <c r="K39" s="35">
        <v>0.33399999999999996</v>
      </c>
      <c r="L39" s="36">
        <v>20525.11496</v>
      </c>
      <c r="M39" s="36">
        <v>6852.044117088</v>
      </c>
      <c r="P39" s="23" t="s">
        <v>120</v>
      </c>
      <c r="Q39" s="23" t="s">
        <v>121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122</v>
      </c>
      <c r="W39" s="78">
        <v>41.747600000000006</v>
      </c>
      <c r="Z39" s="23">
        <v>0.33399999999999996</v>
      </c>
      <c r="AA39" s="99">
        <v>0.33399999999999996</v>
      </c>
      <c r="AB39" s="78">
        <v>544</v>
      </c>
      <c r="AC39" s="78">
        <v>2520.484117088</v>
      </c>
      <c r="AD39" s="78">
        <v>3787.56</v>
      </c>
      <c r="AE39" s="78">
        <v>0</v>
      </c>
    </row>
    <row r="40" spans="1:31" ht="12.75">
      <c r="A40" s="23">
        <v>110</v>
      </c>
      <c r="B40" s="23">
        <v>1000</v>
      </c>
      <c r="C40" s="30" t="s">
        <v>125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126</v>
      </c>
      <c r="K40" s="35">
        <v>0.5</v>
      </c>
      <c r="L40" s="36">
        <v>22795.225</v>
      </c>
      <c r="M40" s="36">
        <v>9073.25363</v>
      </c>
      <c r="P40" s="23" t="s">
        <v>127</v>
      </c>
      <c r="Q40" s="23" t="s">
        <v>128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116</v>
      </c>
      <c r="W40" s="78">
        <v>30.9718</v>
      </c>
      <c r="Z40" s="23">
        <v>0.5</v>
      </c>
      <c r="AA40" s="99">
        <v>0.5</v>
      </c>
      <c r="AB40" s="78">
        <v>604</v>
      </c>
      <c r="AC40" s="78">
        <v>2799.25363</v>
      </c>
      <c r="AD40" s="78">
        <v>5670</v>
      </c>
      <c r="AE40" s="78">
        <v>0</v>
      </c>
    </row>
    <row r="41" spans="1:31" ht="12.75">
      <c r="A41" s="23">
        <v>110</v>
      </c>
      <c r="B41" s="23">
        <v>1000</v>
      </c>
      <c r="C41" s="30" t="s">
        <v>129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130</v>
      </c>
      <c r="I41" s="31" t="s">
        <v>72</v>
      </c>
      <c r="J41" s="34" t="s">
        <v>131</v>
      </c>
      <c r="K41" s="35">
        <v>0.5</v>
      </c>
      <c r="L41" s="36">
        <v>33556.26</v>
      </c>
      <c r="M41" s="36">
        <v>10679.708728000001</v>
      </c>
      <c r="P41" s="23" t="s">
        <v>132</v>
      </c>
      <c r="Q41" s="23" t="s">
        <v>133</v>
      </c>
      <c r="R41" s="23" t="s">
        <v>76</v>
      </c>
      <c r="S41" s="23" t="s">
        <v>134</v>
      </c>
      <c r="T41" s="23" t="s">
        <v>78</v>
      </c>
      <c r="U41" s="23" t="s">
        <v>79</v>
      </c>
      <c r="V41" s="23" t="s">
        <v>99</v>
      </c>
      <c r="W41" s="78">
        <v>45.59270000000001</v>
      </c>
      <c r="Z41" s="23">
        <v>0.5</v>
      </c>
      <c r="AA41" s="99">
        <v>0.5</v>
      </c>
      <c r="AB41" s="78">
        <v>889</v>
      </c>
      <c r="AC41" s="78">
        <v>4120.7087280000005</v>
      </c>
      <c r="AD41" s="78">
        <v>5670</v>
      </c>
      <c r="AE41" s="78">
        <v>0</v>
      </c>
    </row>
    <row r="42" spans="1:31" ht="12.75">
      <c r="A42" s="23">
        <v>110</v>
      </c>
      <c r="B42" s="23">
        <v>1000</v>
      </c>
      <c r="C42" s="30" t="s">
        <v>135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136</v>
      </c>
      <c r="I42" s="31" t="s">
        <v>72</v>
      </c>
      <c r="J42" s="34" t="s">
        <v>137</v>
      </c>
      <c r="K42" s="35">
        <v>1</v>
      </c>
      <c r="L42" s="36">
        <v>52935.02</v>
      </c>
      <c r="M42" s="36">
        <v>21890.420456</v>
      </c>
      <c r="P42" s="23" t="s">
        <v>138</v>
      </c>
      <c r="Q42" s="23" t="s">
        <v>139</v>
      </c>
      <c r="R42" s="23" t="s">
        <v>76</v>
      </c>
      <c r="S42" s="23" t="s">
        <v>134</v>
      </c>
      <c r="T42" s="23" t="s">
        <v>78</v>
      </c>
      <c r="U42" s="23" t="s">
        <v>79</v>
      </c>
      <c r="V42" s="23" t="s">
        <v>140</v>
      </c>
      <c r="W42" s="78">
        <v>35.9613</v>
      </c>
      <c r="Z42" s="23">
        <v>1</v>
      </c>
      <c r="AA42" s="99">
        <v>1</v>
      </c>
      <c r="AB42" s="78">
        <v>4050</v>
      </c>
      <c r="AC42" s="78">
        <v>6500.420456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141</v>
      </c>
      <c r="D43" s="31" t="s">
        <v>67</v>
      </c>
      <c r="E43" s="32" t="s">
        <v>68</v>
      </c>
      <c r="F43" s="32" t="s">
        <v>142</v>
      </c>
      <c r="G43" s="32" t="s">
        <v>70</v>
      </c>
      <c r="H43" s="33" t="s">
        <v>71</v>
      </c>
      <c r="I43" s="31" t="s">
        <v>72</v>
      </c>
      <c r="J43" s="34" t="s">
        <v>143</v>
      </c>
      <c r="K43" s="35">
        <v>1</v>
      </c>
      <c r="L43" s="36">
        <v>40522.74</v>
      </c>
      <c r="M43" s="36">
        <v>17390.192472</v>
      </c>
      <c r="P43" s="23" t="s">
        <v>144</v>
      </c>
      <c r="Q43" s="23" t="s">
        <v>145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81</v>
      </c>
      <c r="W43" s="78">
        <v>27.529</v>
      </c>
      <c r="Z43" s="23">
        <v>1</v>
      </c>
      <c r="AA43" s="99">
        <v>1</v>
      </c>
      <c r="AB43" s="78">
        <v>1074</v>
      </c>
      <c r="AC43" s="78">
        <v>4976.192472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141</v>
      </c>
      <c r="D44" s="31" t="s">
        <v>67</v>
      </c>
      <c r="E44" s="32" t="s">
        <v>68</v>
      </c>
      <c r="F44" s="32" t="s">
        <v>142</v>
      </c>
      <c r="G44" s="32" t="s">
        <v>70</v>
      </c>
      <c r="H44" s="33" t="s">
        <v>71</v>
      </c>
      <c r="I44" s="31" t="s">
        <v>72</v>
      </c>
      <c r="J44" s="34" t="s">
        <v>143</v>
      </c>
      <c r="K44" s="35">
        <v>1</v>
      </c>
      <c r="L44" s="36">
        <v>40522.74</v>
      </c>
      <c r="M44" s="36">
        <v>17390.192472</v>
      </c>
      <c r="P44" s="23" t="s">
        <v>144</v>
      </c>
      <c r="Q44" s="23" t="s">
        <v>145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146</v>
      </c>
      <c r="W44" s="78">
        <v>27.529</v>
      </c>
      <c r="Z44" s="23">
        <v>1</v>
      </c>
      <c r="AA44" s="99">
        <v>1</v>
      </c>
      <c r="AB44" s="78">
        <v>1074</v>
      </c>
      <c r="AC44" s="78">
        <v>4976.192472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141</v>
      </c>
      <c r="D45" s="31" t="s">
        <v>67</v>
      </c>
      <c r="E45" s="32" t="s">
        <v>68</v>
      </c>
      <c r="F45" s="32" t="s">
        <v>142</v>
      </c>
      <c r="G45" s="32" t="s">
        <v>70</v>
      </c>
      <c r="H45" s="33" t="s">
        <v>71</v>
      </c>
      <c r="I45" s="31" t="s">
        <v>72</v>
      </c>
      <c r="J45" s="34" t="s">
        <v>143</v>
      </c>
      <c r="K45" s="35">
        <v>1</v>
      </c>
      <c r="L45" s="36">
        <v>42951.54</v>
      </c>
      <c r="M45" s="36">
        <v>6412.449112</v>
      </c>
      <c r="P45" s="23" t="s">
        <v>144</v>
      </c>
      <c r="Q45" s="23" t="s">
        <v>145</v>
      </c>
      <c r="R45" s="23" t="s">
        <v>76</v>
      </c>
      <c r="S45" s="23" t="s">
        <v>134</v>
      </c>
      <c r="T45" s="23" t="s">
        <v>78</v>
      </c>
      <c r="U45" s="23" t="s">
        <v>79</v>
      </c>
      <c r="V45" s="23" t="s">
        <v>95</v>
      </c>
      <c r="W45" s="78">
        <v>29.178999999999995</v>
      </c>
      <c r="Z45" s="23">
        <v>1</v>
      </c>
      <c r="AA45" s="99">
        <v>1</v>
      </c>
      <c r="AB45" s="78">
        <v>1138</v>
      </c>
      <c r="AC45" s="78">
        <v>5274.449112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141</v>
      </c>
      <c r="D46" s="31" t="s">
        <v>67</v>
      </c>
      <c r="E46" s="32" t="s">
        <v>68</v>
      </c>
      <c r="F46" s="32" t="s">
        <v>142</v>
      </c>
      <c r="G46" s="32" t="s">
        <v>70</v>
      </c>
      <c r="H46" s="33" t="s">
        <v>71</v>
      </c>
      <c r="I46" s="31" t="s">
        <v>72</v>
      </c>
      <c r="J46" s="34" t="s">
        <v>143</v>
      </c>
      <c r="K46" s="35">
        <v>1</v>
      </c>
      <c r="L46" s="36">
        <v>65229.78</v>
      </c>
      <c r="M46" s="36">
        <v>21079.216984</v>
      </c>
      <c r="P46" s="23" t="s">
        <v>144</v>
      </c>
      <c r="Q46" s="23" t="s">
        <v>145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147</v>
      </c>
      <c r="W46" s="78">
        <v>44.3137</v>
      </c>
      <c r="Z46" s="23">
        <v>1</v>
      </c>
      <c r="AA46" s="99">
        <v>1</v>
      </c>
      <c r="AB46" s="78">
        <v>1729</v>
      </c>
      <c r="AC46" s="78">
        <v>8010.216984000001</v>
      </c>
      <c r="AD46" s="78">
        <v>11340</v>
      </c>
      <c r="AE46" s="78">
        <v>0</v>
      </c>
    </row>
    <row r="47" ht="12.75">
      <c r="A47" s="105" t="s">
        <v>149</v>
      </c>
    </row>
    <row r="48" spans="1:31" ht="12.75">
      <c r="A48" s="23">
        <v>118</v>
      </c>
      <c r="B48" s="23">
        <v>1000</v>
      </c>
      <c r="C48" s="30" t="s">
        <v>150</v>
      </c>
      <c r="D48" s="31" t="s">
        <v>67</v>
      </c>
      <c r="E48" s="32" t="s">
        <v>68</v>
      </c>
      <c r="F48" s="32" t="s">
        <v>69</v>
      </c>
      <c r="G48" s="32" t="s">
        <v>151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13590.918810000003</v>
      </c>
      <c r="M48" s="36">
        <v>5805.184829868</v>
      </c>
      <c r="P48" s="23" t="s">
        <v>152</v>
      </c>
      <c r="Q48" s="23" t="s">
        <v>153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154</v>
      </c>
      <c r="W48" s="78">
        <v>27.726600000000005</v>
      </c>
      <c r="Z48" s="23">
        <v>0.333</v>
      </c>
      <c r="AA48" s="99">
        <v>0.333</v>
      </c>
      <c r="AB48" s="78">
        <v>360</v>
      </c>
      <c r="AC48" s="78">
        <v>1668.9648298680004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155</v>
      </c>
      <c r="D49" s="31" t="s">
        <v>67</v>
      </c>
      <c r="E49" s="32" t="s">
        <v>68</v>
      </c>
      <c r="F49" s="32" t="s">
        <v>69</v>
      </c>
      <c r="G49" s="32" t="s">
        <v>151</v>
      </c>
      <c r="H49" s="33" t="s">
        <v>71</v>
      </c>
      <c r="I49" s="31" t="s">
        <v>72</v>
      </c>
      <c r="J49" s="34" t="s">
        <v>73</v>
      </c>
      <c r="K49" s="35">
        <v>0.333</v>
      </c>
      <c r="L49" s="36">
        <v>17627.361660000002</v>
      </c>
      <c r="M49" s="36">
        <v>6407.860011848001</v>
      </c>
      <c r="P49" s="23" t="s">
        <v>156</v>
      </c>
      <c r="Q49" s="23" t="s">
        <v>157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158</v>
      </c>
      <c r="W49" s="78">
        <v>35.9613</v>
      </c>
      <c r="Z49" s="23">
        <v>0.333</v>
      </c>
      <c r="AA49" s="99">
        <v>0.333</v>
      </c>
      <c r="AB49" s="78">
        <v>467</v>
      </c>
      <c r="AC49" s="78">
        <v>2164.6400118480005</v>
      </c>
      <c r="AD49" s="78">
        <v>3776.22</v>
      </c>
      <c r="AE49" s="78">
        <v>0</v>
      </c>
    </row>
    <row r="50" spans="1:31" ht="12.75">
      <c r="A50" s="23">
        <v>118</v>
      </c>
      <c r="B50" s="23">
        <v>1000</v>
      </c>
      <c r="C50" s="30" t="s">
        <v>159</v>
      </c>
      <c r="D50" s="31" t="s">
        <v>67</v>
      </c>
      <c r="E50" s="32" t="s">
        <v>68</v>
      </c>
      <c r="F50" s="32" t="s">
        <v>69</v>
      </c>
      <c r="G50" s="32" t="s">
        <v>151</v>
      </c>
      <c r="H50" s="33" t="s">
        <v>71</v>
      </c>
      <c r="I50" s="31" t="s">
        <v>72</v>
      </c>
      <c r="J50" s="34" t="s">
        <v>73</v>
      </c>
      <c r="K50" s="35">
        <v>0.333</v>
      </c>
      <c r="L50" s="36">
        <v>19248.498900000002</v>
      </c>
      <c r="M50" s="36">
        <v>6649.93566492</v>
      </c>
      <c r="P50" s="23" t="s">
        <v>160</v>
      </c>
      <c r="Q50" s="23" t="s">
        <v>161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162</v>
      </c>
      <c r="W50" s="78">
        <v>39.2685</v>
      </c>
      <c r="Z50" s="23">
        <v>0.333</v>
      </c>
      <c r="AA50" s="99">
        <v>0.333</v>
      </c>
      <c r="AB50" s="78">
        <v>510</v>
      </c>
      <c r="AC50" s="78">
        <v>2363.7156649200006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163</v>
      </c>
      <c r="D51" s="31" t="s">
        <v>67</v>
      </c>
      <c r="E51" s="32" t="s">
        <v>68</v>
      </c>
      <c r="F51" s="32" t="s">
        <v>69</v>
      </c>
      <c r="G51" s="32" t="s">
        <v>151</v>
      </c>
      <c r="H51" s="33" t="s">
        <v>71</v>
      </c>
      <c r="I51" s="31" t="s">
        <v>72</v>
      </c>
      <c r="J51" s="34" t="s">
        <v>73</v>
      </c>
      <c r="K51" s="35">
        <v>0.333</v>
      </c>
      <c r="L51" s="36">
        <v>14302.862820000002</v>
      </c>
      <c r="M51" s="36">
        <v>5911.611554296</v>
      </c>
      <c r="P51" s="23" t="s">
        <v>164</v>
      </c>
      <c r="Q51" s="23" t="s">
        <v>165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95</v>
      </c>
      <c r="W51" s="78">
        <v>29.178999999999995</v>
      </c>
      <c r="Z51" s="23">
        <v>0.333</v>
      </c>
      <c r="AA51" s="99">
        <v>0.333</v>
      </c>
      <c r="AB51" s="78">
        <v>379</v>
      </c>
      <c r="AC51" s="78">
        <v>1756.3915542960003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166</v>
      </c>
      <c r="D52" s="31" t="s">
        <v>67</v>
      </c>
      <c r="E52" s="32" t="s">
        <v>68</v>
      </c>
      <c r="F52" s="32" t="s">
        <v>69</v>
      </c>
      <c r="G52" s="32" t="s">
        <v>151</v>
      </c>
      <c r="H52" s="33" t="s">
        <v>71</v>
      </c>
      <c r="I52" s="31" t="s">
        <v>72</v>
      </c>
      <c r="J52" s="34" t="s">
        <v>73</v>
      </c>
      <c r="K52" s="35">
        <v>0.0666</v>
      </c>
      <c r="L52" s="36">
        <v>2860.5725640000005</v>
      </c>
      <c r="M52" s="36">
        <v>427.2783108592001</v>
      </c>
      <c r="P52" s="23" t="s">
        <v>167</v>
      </c>
      <c r="Q52" s="23" t="s">
        <v>168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95</v>
      </c>
      <c r="W52" s="78">
        <v>29.178999999999995</v>
      </c>
      <c r="Z52" s="23">
        <v>0.0666</v>
      </c>
      <c r="AA52" s="99">
        <v>0.0666</v>
      </c>
      <c r="AB52" s="78">
        <v>76</v>
      </c>
      <c r="AC52" s="78">
        <v>351.2783108592001</v>
      </c>
      <c r="AD52" s="78">
        <v>0</v>
      </c>
      <c r="AE52" s="78">
        <v>0</v>
      </c>
    </row>
    <row r="53" spans="1:31" ht="12.75">
      <c r="A53" s="23">
        <v>118</v>
      </c>
      <c r="B53" s="23">
        <v>1000</v>
      </c>
      <c r="C53" s="30" t="s">
        <v>159</v>
      </c>
      <c r="D53" s="31" t="s">
        <v>67</v>
      </c>
      <c r="E53" s="32" t="s">
        <v>68</v>
      </c>
      <c r="F53" s="32" t="s">
        <v>69</v>
      </c>
      <c r="G53" s="32" t="s">
        <v>151</v>
      </c>
      <c r="H53" s="33" t="s">
        <v>71</v>
      </c>
      <c r="I53" s="31" t="s">
        <v>72</v>
      </c>
      <c r="J53" s="34" t="s">
        <v>73</v>
      </c>
      <c r="K53" s="35">
        <v>0.333</v>
      </c>
      <c r="L53" s="36">
        <v>23520.938850000002</v>
      </c>
      <c r="M53" s="36">
        <v>7287.59129078</v>
      </c>
      <c r="P53" s="23" t="s">
        <v>160</v>
      </c>
      <c r="Q53" s="23" t="s">
        <v>161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169</v>
      </c>
      <c r="W53" s="78">
        <v>47.9847</v>
      </c>
      <c r="Z53" s="23">
        <v>0.333</v>
      </c>
      <c r="AA53" s="99">
        <v>0.333</v>
      </c>
      <c r="AB53" s="78">
        <v>623</v>
      </c>
      <c r="AC53" s="78">
        <v>2888.3712907800004</v>
      </c>
      <c r="AD53" s="78">
        <v>3776.22</v>
      </c>
      <c r="AE53" s="78">
        <v>0</v>
      </c>
    </row>
    <row r="54" spans="1:31" ht="12.75">
      <c r="A54" s="23">
        <v>118</v>
      </c>
      <c r="B54" s="23">
        <v>1000</v>
      </c>
      <c r="C54" s="30" t="s">
        <v>150</v>
      </c>
      <c r="D54" s="31" t="s">
        <v>67</v>
      </c>
      <c r="E54" s="32" t="s">
        <v>68</v>
      </c>
      <c r="F54" s="32" t="s">
        <v>69</v>
      </c>
      <c r="G54" s="32" t="s">
        <v>151</v>
      </c>
      <c r="H54" s="33" t="s">
        <v>71</v>
      </c>
      <c r="I54" s="31" t="s">
        <v>72</v>
      </c>
      <c r="J54" s="34" t="s">
        <v>85</v>
      </c>
      <c r="K54" s="35">
        <v>0.333</v>
      </c>
      <c r="L54" s="36">
        <v>13590.918810000003</v>
      </c>
      <c r="M54" s="36">
        <v>5805.184829868</v>
      </c>
      <c r="P54" s="23" t="s">
        <v>152</v>
      </c>
      <c r="Q54" s="23" t="s">
        <v>153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154</v>
      </c>
      <c r="W54" s="78">
        <v>27.726600000000005</v>
      </c>
      <c r="Z54" s="23">
        <v>0.333</v>
      </c>
      <c r="AA54" s="99">
        <v>0.333</v>
      </c>
      <c r="AB54" s="78">
        <v>360</v>
      </c>
      <c r="AC54" s="78">
        <v>1668.9648298680004</v>
      </c>
      <c r="AD54" s="78">
        <v>3776.22</v>
      </c>
      <c r="AE54" s="78">
        <v>0</v>
      </c>
    </row>
    <row r="55" spans="1:31" ht="12.75">
      <c r="A55" s="23">
        <v>118</v>
      </c>
      <c r="B55" s="23">
        <v>1000</v>
      </c>
      <c r="C55" s="30" t="s">
        <v>155</v>
      </c>
      <c r="D55" s="31" t="s">
        <v>67</v>
      </c>
      <c r="E55" s="32" t="s">
        <v>68</v>
      </c>
      <c r="F55" s="32" t="s">
        <v>69</v>
      </c>
      <c r="G55" s="32" t="s">
        <v>151</v>
      </c>
      <c r="H55" s="33" t="s">
        <v>71</v>
      </c>
      <c r="I55" s="31" t="s">
        <v>72</v>
      </c>
      <c r="J55" s="34" t="s">
        <v>85</v>
      </c>
      <c r="K55" s="35">
        <v>0.333</v>
      </c>
      <c r="L55" s="36">
        <v>17627.361660000002</v>
      </c>
      <c r="M55" s="36">
        <v>6407.860011848001</v>
      </c>
      <c r="P55" s="23" t="s">
        <v>156</v>
      </c>
      <c r="Q55" s="23" t="s">
        <v>157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158</v>
      </c>
      <c r="W55" s="78">
        <v>35.9613</v>
      </c>
      <c r="Z55" s="23">
        <v>0.333</v>
      </c>
      <c r="AA55" s="99">
        <v>0.333</v>
      </c>
      <c r="AB55" s="78">
        <v>467</v>
      </c>
      <c r="AC55" s="78">
        <v>2164.6400118480005</v>
      </c>
      <c r="AD55" s="78">
        <v>3776.22</v>
      </c>
      <c r="AE55" s="78">
        <v>0</v>
      </c>
    </row>
    <row r="56" spans="1:31" ht="12.75">
      <c r="A56" s="23">
        <v>118</v>
      </c>
      <c r="B56" s="23">
        <v>1000</v>
      </c>
      <c r="C56" s="30" t="s">
        <v>159</v>
      </c>
      <c r="D56" s="31" t="s">
        <v>67</v>
      </c>
      <c r="E56" s="32" t="s">
        <v>68</v>
      </c>
      <c r="F56" s="32" t="s">
        <v>69</v>
      </c>
      <c r="G56" s="32" t="s">
        <v>151</v>
      </c>
      <c r="H56" s="33" t="s">
        <v>71</v>
      </c>
      <c r="I56" s="31" t="s">
        <v>72</v>
      </c>
      <c r="J56" s="34" t="s">
        <v>85</v>
      </c>
      <c r="K56" s="35">
        <v>0.333</v>
      </c>
      <c r="L56" s="36">
        <v>19248.498900000002</v>
      </c>
      <c r="M56" s="36">
        <v>6649.93566492</v>
      </c>
      <c r="P56" s="23" t="s">
        <v>160</v>
      </c>
      <c r="Q56" s="23" t="s">
        <v>161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162</v>
      </c>
      <c r="W56" s="78">
        <v>39.2685</v>
      </c>
      <c r="Z56" s="23">
        <v>0.333</v>
      </c>
      <c r="AA56" s="99">
        <v>0.333</v>
      </c>
      <c r="AB56" s="78">
        <v>510</v>
      </c>
      <c r="AC56" s="78">
        <v>2363.7156649200006</v>
      </c>
      <c r="AD56" s="78">
        <v>3776.22</v>
      </c>
      <c r="AE56" s="78">
        <v>0</v>
      </c>
    </row>
    <row r="57" spans="1:31" ht="12.75">
      <c r="A57" s="23">
        <v>118</v>
      </c>
      <c r="B57" s="23">
        <v>1000</v>
      </c>
      <c r="C57" s="30" t="s">
        <v>163</v>
      </c>
      <c r="D57" s="31" t="s">
        <v>67</v>
      </c>
      <c r="E57" s="32" t="s">
        <v>68</v>
      </c>
      <c r="F57" s="32" t="s">
        <v>69</v>
      </c>
      <c r="G57" s="32" t="s">
        <v>151</v>
      </c>
      <c r="H57" s="33" t="s">
        <v>71</v>
      </c>
      <c r="I57" s="31" t="s">
        <v>72</v>
      </c>
      <c r="J57" s="34" t="s">
        <v>85</v>
      </c>
      <c r="K57" s="35">
        <v>0.333</v>
      </c>
      <c r="L57" s="36">
        <v>14302.862820000002</v>
      </c>
      <c r="M57" s="36">
        <v>5911.611554296</v>
      </c>
      <c r="P57" s="23" t="s">
        <v>164</v>
      </c>
      <c r="Q57" s="23" t="s">
        <v>165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95</v>
      </c>
      <c r="W57" s="78">
        <v>29.178999999999995</v>
      </c>
      <c r="Z57" s="23">
        <v>0.333</v>
      </c>
      <c r="AA57" s="99">
        <v>0.333</v>
      </c>
      <c r="AB57" s="78">
        <v>379</v>
      </c>
      <c r="AC57" s="78">
        <v>1756.3915542960003</v>
      </c>
      <c r="AD57" s="78">
        <v>3776.22</v>
      </c>
      <c r="AE57" s="78">
        <v>0</v>
      </c>
    </row>
    <row r="58" spans="1:31" ht="12.75">
      <c r="A58" s="23">
        <v>118</v>
      </c>
      <c r="B58" s="23">
        <v>1000</v>
      </c>
      <c r="C58" s="30" t="s">
        <v>166</v>
      </c>
      <c r="D58" s="31" t="s">
        <v>67</v>
      </c>
      <c r="E58" s="32" t="s">
        <v>68</v>
      </c>
      <c r="F58" s="32" t="s">
        <v>69</v>
      </c>
      <c r="G58" s="32" t="s">
        <v>151</v>
      </c>
      <c r="H58" s="33" t="s">
        <v>71</v>
      </c>
      <c r="I58" s="31" t="s">
        <v>72</v>
      </c>
      <c r="J58" s="34" t="s">
        <v>85</v>
      </c>
      <c r="K58" s="35">
        <v>0.0666</v>
      </c>
      <c r="L58" s="36">
        <v>2860.5725640000005</v>
      </c>
      <c r="M58" s="36">
        <v>427.2783108592001</v>
      </c>
      <c r="P58" s="23" t="s">
        <v>167</v>
      </c>
      <c r="Q58" s="23" t="s">
        <v>168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95</v>
      </c>
      <c r="W58" s="78">
        <v>29.178999999999995</v>
      </c>
      <c r="Z58" s="23">
        <v>0.0666</v>
      </c>
      <c r="AA58" s="99">
        <v>0.0666</v>
      </c>
      <c r="AB58" s="78">
        <v>76</v>
      </c>
      <c r="AC58" s="78">
        <v>351.2783108592001</v>
      </c>
      <c r="AD58" s="78">
        <v>0</v>
      </c>
      <c r="AE58" s="78">
        <v>0</v>
      </c>
    </row>
    <row r="59" spans="1:31" ht="12.75">
      <c r="A59" s="23">
        <v>118</v>
      </c>
      <c r="B59" s="23">
        <v>1000</v>
      </c>
      <c r="C59" s="30" t="s">
        <v>159</v>
      </c>
      <c r="D59" s="31" t="s">
        <v>67</v>
      </c>
      <c r="E59" s="32" t="s">
        <v>68</v>
      </c>
      <c r="F59" s="32" t="s">
        <v>69</v>
      </c>
      <c r="G59" s="32" t="s">
        <v>151</v>
      </c>
      <c r="H59" s="33" t="s">
        <v>71</v>
      </c>
      <c r="I59" s="31" t="s">
        <v>72</v>
      </c>
      <c r="J59" s="34" t="s">
        <v>85</v>
      </c>
      <c r="K59" s="35">
        <v>0.333</v>
      </c>
      <c r="L59" s="36">
        <v>23520.938850000002</v>
      </c>
      <c r="M59" s="36">
        <v>7287.59129078</v>
      </c>
      <c r="P59" s="23" t="s">
        <v>160</v>
      </c>
      <c r="Q59" s="23" t="s">
        <v>161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169</v>
      </c>
      <c r="W59" s="78">
        <v>47.9847</v>
      </c>
      <c r="Z59" s="23">
        <v>0.333</v>
      </c>
      <c r="AA59" s="99">
        <v>0.333</v>
      </c>
      <c r="AB59" s="78">
        <v>623</v>
      </c>
      <c r="AC59" s="78">
        <v>2888.3712907800004</v>
      </c>
      <c r="AD59" s="78">
        <v>3776.22</v>
      </c>
      <c r="AE59" s="78">
        <v>0</v>
      </c>
    </row>
    <row r="60" spans="1:31" ht="12.75">
      <c r="A60" s="23">
        <v>118</v>
      </c>
      <c r="B60" s="23">
        <v>1000</v>
      </c>
      <c r="C60" s="30" t="s">
        <v>150</v>
      </c>
      <c r="D60" s="31" t="s">
        <v>67</v>
      </c>
      <c r="E60" s="32" t="s">
        <v>68</v>
      </c>
      <c r="F60" s="32" t="s">
        <v>69</v>
      </c>
      <c r="G60" s="32" t="s">
        <v>151</v>
      </c>
      <c r="H60" s="33" t="s">
        <v>71</v>
      </c>
      <c r="I60" s="31" t="s">
        <v>72</v>
      </c>
      <c r="J60" s="34" t="s">
        <v>106</v>
      </c>
      <c r="K60" s="35">
        <v>0.33399999999999996</v>
      </c>
      <c r="L60" s="36">
        <v>13631.73238</v>
      </c>
      <c r="M60" s="36">
        <v>5822.536736264</v>
      </c>
      <c r="P60" s="23" t="s">
        <v>152</v>
      </c>
      <c r="Q60" s="23" t="s">
        <v>153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154</v>
      </c>
      <c r="W60" s="78">
        <v>27.726600000000005</v>
      </c>
      <c r="Z60" s="23">
        <v>0.33399999999999996</v>
      </c>
      <c r="AA60" s="99">
        <v>0.33399999999999996</v>
      </c>
      <c r="AB60" s="78">
        <v>361</v>
      </c>
      <c r="AC60" s="78">
        <v>1673.976736264</v>
      </c>
      <c r="AD60" s="78">
        <v>3787.56</v>
      </c>
      <c r="AE60" s="78">
        <v>0</v>
      </c>
    </row>
    <row r="61" spans="1:31" ht="12.75">
      <c r="A61" s="23">
        <v>118</v>
      </c>
      <c r="B61" s="23">
        <v>1000</v>
      </c>
      <c r="C61" s="30" t="s">
        <v>155</v>
      </c>
      <c r="D61" s="31" t="s">
        <v>67</v>
      </c>
      <c r="E61" s="32" t="s">
        <v>68</v>
      </c>
      <c r="F61" s="32" t="s">
        <v>69</v>
      </c>
      <c r="G61" s="32" t="s">
        <v>151</v>
      </c>
      <c r="H61" s="33" t="s">
        <v>71</v>
      </c>
      <c r="I61" s="31" t="s">
        <v>72</v>
      </c>
      <c r="J61" s="34" t="s">
        <v>106</v>
      </c>
      <c r="K61" s="35">
        <v>0.33399999999999996</v>
      </c>
      <c r="L61" s="36">
        <v>17680.29668</v>
      </c>
      <c r="M61" s="36">
        <v>6427.700432304</v>
      </c>
      <c r="P61" s="23" t="s">
        <v>156</v>
      </c>
      <c r="Q61" s="23" t="s">
        <v>157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158</v>
      </c>
      <c r="W61" s="78">
        <v>35.9613</v>
      </c>
      <c r="Z61" s="23">
        <v>0.33399999999999996</v>
      </c>
      <c r="AA61" s="99">
        <v>0.33399999999999996</v>
      </c>
      <c r="AB61" s="78">
        <v>469</v>
      </c>
      <c r="AC61" s="78">
        <v>2171.140432304</v>
      </c>
      <c r="AD61" s="78">
        <v>3787.56</v>
      </c>
      <c r="AE61" s="78">
        <v>0</v>
      </c>
    </row>
    <row r="62" spans="1:31" ht="12.75">
      <c r="A62" s="23">
        <v>118</v>
      </c>
      <c r="B62" s="23">
        <v>1000</v>
      </c>
      <c r="C62" s="30" t="s">
        <v>159</v>
      </c>
      <c r="D62" s="31" t="s">
        <v>67</v>
      </c>
      <c r="E62" s="32" t="s">
        <v>68</v>
      </c>
      <c r="F62" s="32" t="s">
        <v>69</v>
      </c>
      <c r="G62" s="32" t="s">
        <v>151</v>
      </c>
      <c r="H62" s="33" t="s">
        <v>71</v>
      </c>
      <c r="I62" s="31" t="s">
        <v>72</v>
      </c>
      <c r="J62" s="34" t="s">
        <v>106</v>
      </c>
      <c r="K62" s="35">
        <v>0.33399999999999996</v>
      </c>
      <c r="L62" s="36">
        <v>19306.3022</v>
      </c>
      <c r="M62" s="36">
        <v>6670.37391016</v>
      </c>
      <c r="P62" s="23" t="s">
        <v>160</v>
      </c>
      <c r="Q62" s="23" t="s">
        <v>161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162</v>
      </c>
      <c r="W62" s="78">
        <v>39.2685</v>
      </c>
      <c r="Z62" s="23">
        <v>0.33399999999999996</v>
      </c>
      <c r="AA62" s="99">
        <v>0.33399999999999996</v>
      </c>
      <c r="AB62" s="78">
        <v>512</v>
      </c>
      <c r="AC62" s="78">
        <v>2370.81391016</v>
      </c>
      <c r="AD62" s="78">
        <v>3787.56</v>
      </c>
      <c r="AE62" s="78">
        <v>0</v>
      </c>
    </row>
    <row r="63" spans="1:31" ht="12.75">
      <c r="A63" s="23">
        <v>118</v>
      </c>
      <c r="B63" s="23">
        <v>1000</v>
      </c>
      <c r="C63" s="30" t="s">
        <v>163</v>
      </c>
      <c r="D63" s="31" t="s">
        <v>67</v>
      </c>
      <c r="E63" s="32" t="s">
        <v>68</v>
      </c>
      <c r="F63" s="32" t="s">
        <v>69</v>
      </c>
      <c r="G63" s="32" t="s">
        <v>151</v>
      </c>
      <c r="H63" s="33" t="s">
        <v>71</v>
      </c>
      <c r="I63" s="31" t="s">
        <v>72</v>
      </c>
      <c r="J63" s="34" t="s">
        <v>106</v>
      </c>
      <c r="K63" s="35">
        <v>0.33399999999999996</v>
      </c>
      <c r="L63" s="36">
        <v>14345.81436</v>
      </c>
      <c r="M63" s="36">
        <v>5929.226003408</v>
      </c>
      <c r="P63" s="23" t="s">
        <v>164</v>
      </c>
      <c r="Q63" s="23" t="s">
        <v>165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95</v>
      </c>
      <c r="W63" s="78">
        <v>29.178999999999995</v>
      </c>
      <c r="Z63" s="23">
        <v>0.33399999999999996</v>
      </c>
      <c r="AA63" s="99">
        <v>0.33399999999999996</v>
      </c>
      <c r="AB63" s="78">
        <v>380</v>
      </c>
      <c r="AC63" s="78">
        <v>1761.666003408</v>
      </c>
      <c r="AD63" s="78">
        <v>3787.56</v>
      </c>
      <c r="AE63" s="78">
        <v>0</v>
      </c>
    </row>
    <row r="64" spans="1:31" ht="12.75">
      <c r="A64" s="23">
        <v>118</v>
      </c>
      <c r="B64" s="23">
        <v>1000</v>
      </c>
      <c r="C64" s="30" t="s">
        <v>166</v>
      </c>
      <c r="D64" s="31" t="s">
        <v>67</v>
      </c>
      <c r="E64" s="32" t="s">
        <v>68</v>
      </c>
      <c r="F64" s="32" t="s">
        <v>69</v>
      </c>
      <c r="G64" s="32" t="s">
        <v>151</v>
      </c>
      <c r="H64" s="33" t="s">
        <v>71</v>
      </c>
      <c r="I64" s="31" t="s">
        <v>72</v>
      </c>
      <c r="J64" s="34" t="s">
        <v>106</v>
      </c>
      <c r="K64" s="35">
        <v>0.0668</v>
      </c>
      <c r="L64" s="36">
        <v>2869.1628720000003</v>
      </c>
      <c r="M64" s="36">
        <v>428.33320068160003</v>
      </c>
      <c r="P64" s="23" t="s">
        <v>167</v>
      </c>
      <c r="Q64" s="23" t="s">
        <v>168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95</v>
      </c>
      <c r="W64" s="78">
        <v>29.178999999999995</v>
      </c>
      <c r="Z64" s="23">
        <v>0.0668</v>
      </c>
      <c r="AA64" s="99">
        <v>0.0668</v>
      </c>
      <c r="AB64" s="78">
        <v>76</v>
      </c>
      <c r="AC64" s="78">
        <v>352.33320068160003</v>
      </c>
      <c r="AD64" s="78">
        <v>0</v>
      </c>
      <c r="AE64" s="78">
        <v>0</v>
      </c>
    </row>
    <row r="65" spans="1:31" ht="12.75">
      <c r="A65" s="23">
        <v>118</v>
      </c>
      <c r="B65" s="23">
        <v>1000</v>
      </c>
      <c r="C65" s="30" t="s">
        <v>159</v>
      </c>
      <c r="D65" s="31" t="s">
        <v>67</v>
      </c>
      <c r="E65" s="32" t="s">
        <v>68</v>
      </c>
      <c r="F65" s="32" t="s">
        <v>69</v>
      </c>
      <c r="G65" s="32" t="s">
        <v>151</v>
      </c>
      <c r="H65" s="33" t="s">
        <v>71</v>
      </c>
      <c r="I65" s="31" t="s">
        <v>72</v>
      </c>
      <c r="J65" s="34" t="s">
        <v>106</v>
      </c>
      <c r="K65" s="35">
        <v>0.33399999999999996</v>
      </c>
      <c r="L65" s="36">
        <v>23591.5723</v>
      </c>
      <c r="M65" s="36">
        <v>7309.6050784399995</v>
      </c>
      <c r="P65" s="23" t="s">
        <v>160</v>
      </c>
      <c r="Q65" s="23" t="s">
        <v>161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169</v>
      </c>
      <c r="W65" s="78">
        <v>47.9847</v>
      </c>
      <c r="Z65" s="23">
        <v>0.33399999999999996</v>
      </c>
      <c r="AA65" s="99">
        <v>0.33399999999999996</v>
      </c>
      <c r="AB65" s="78">
        <v>625</v>
      </c>
      <c r="AC65" s="78">
        <v>2897.04507844</v>
      </c>
      <c r="AD65" s="78">
        <v>3787.56</v>
      </c>
      <c r="AE65" s="78">
        <v>0</v>
      </c>
    </row>
    <row r="66" ht="12.75">
      <c r="A66" s="105" t="s">
        <v>171</v>
      </c>
    </row>
    <row r="67" spans="1:31" ht="12.75">
      <c r="A67" s="23">
        <v>130</v>
      </c>
      <c r="B67" s="23">
        <v>2400</v>
      </c>
      <c r="C67" s="30" t="s">
        <v>172</v>
      </c>
      <c r="D67" s="31" t="s">
        <v>67</v>
      </c>
      <c r="E67" s="32" t="s">
        <v>173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174</v>
      </c>
      <c r="K67" s="35">
        <v>1</v>
      </c>
      <c r="L67" s="36">
        <v>82938.89</v>
      </c>
      <c r="M67" s="36">
        <v>23722.895692</v>
      </c>
      <c r="P67" s="23" t="s">
        <v>175</v>
      </c>
      <c r="Q67" s="23" t="s">
        <v>176</v>
      </c>
      <c r="R67" s="23" t="s">
        <v>76</v>
      </c>
      <c r="S67" s="23" t="s">
        <v>134</v>
      </c>
      <c r="T67" s="23" t="s">
        <v>177</v>
      </c>
      <c r="U67" s="23" t="s">
        <v>79</v>
      </c>
      <c r="V67" s="23" t="s">
        <v>178</v>
      </c>
      <c r="W67" s="78">
        <v>43.744099999999996</v>
      </c>
      <c r="Z67" s="23">
        <v>1</v>
      </c>
      <c r="AA67" s="99">
        <v>1</v>
      </c>
      <c r="AB67" s="78">
        <v>2198</v>
      </c>
      <c r="AC67" s="78">
        <v>10184.895692</v>
      </c>
      <c r="AD67" s="78">
        <v>11340</v>
      </c>
      <c r="AE67" s="78">
        <v>0</v>
      </c>
    </row>
    <row r="68" ht="12.75">
      <c r="A68" s="105" t="s">
        <v>180</v>
      </c>
    </row>
    <row r="69" spans="1:31" ht="12.75">
      <c r="A69" s="23">
        <v>131</v>
      </c>
      <c r="B69" s="23">
        <v>2400</v>
      </c>
      <c r="C69" s="30" t="s">
        <v>181</v>
      </c>
      <c r="D69" s="31" t="s">
        <v>67</v>
      </c>
      <c r="E69" s="32" t="s">
        <v>173</v>
      </c>
      <c r="F69" s="32" t="s">
        <v>69</v>
      </c>
      <c r="G69" s="32" t="s">
        <v>182</v>
      </c>
      <c r="H69" s="33" t="s">
        <v>71</v>
      </c>
      <c r="I69" s="31" t="s">
        <v>72</v>
      </c>
      <c r="J69" s="34" t="s">
        <v>174</v>
      </c>
      <c r="K69" s="35">
        <v>1</v>
      </c>
      <c r="L69" s="36">
        <v>74426.16</v>
      </c>
      <c r="M69" s="36">
        <v>22451.532448</v>
      </c>
      <c r="P69" s="23" t="s">
        <v>183</v>
      </c>
      <c r="Q69" s="23" t="s">
        <v>184</v>
      </c>
      <c r="R69" s="23" t="s">
        <v>76</v>
      </c>
      <c r="S69" s="23" t="s">
        <v>77</v>
      </c>
      <c r="T69" s="23" t="s">
        <v>185</v>
      </c>
      <c r="U69" s="23" t="s">
        <v>79</v>
      </c>
      <c r="V69" s="23" t="s">
        <v>186</v>
      </c>
      <c r="W69" s="78">
        <v>47.955</v>
      </c>
      <c r="Z69" s="23">
        <v>1</v>
      </c>
      <c r="AA69" s="99">
        <v>1</v>
      </c>
      <c r="AB69" s="78">
        <v>1972</v>
      </c>
      <c r="AC69" s="78">
        <v>9139.532448000002</v>
      </c>
      <c r="AD69" s="78">
        <v>11340</v>
      </c>
      <c r="AE69" s="78">
        <v>0</v>
      </c>
    </row>
    <row r="70" ht="12.75">
      <c r="A70" s="105" t="s">
        <v>188</v>
      </c>
    </row>
    <row r="71" spans="1:31" ht="12.75">
      <c r="A71" s="23">
        <v>140</v>
      </c>
      <c r="B71" s="23">
        <v>1000</v>
      </c>
      <c r="C71" s="30" t="s">
        <v>189</v>
      </c>
      <c r="D71" s="31" t="s">
        <v>67</v>
      </c>
      <c r="E71" s="32" t="s">
        <v>68</v>
      </c>
      <c r="F71" s="32" t="s">
        <v>190</v>
      </c>
      <c r="G71" s="32" t="s">
        <v>182</v>
      </c>
      <c r="H71" s="33" t="s">
        <v>71</v>
      </c>
      <c r="I71" s="31" t="s">
        <v>72</v>
      </c>
      <c r="J71" s="34" t="s">
        <v>191</v>
      </c>
      <c r="K71" s="35">
        <v>1</v>
      </c>
      <c r="L71" s="36">
        <v>24301.96</v>
      </c>
      <c r="M71" s="36">
        <v>10782.680688</v>
      </c>
      <c r="P71" s="23" t="s">
        <v>192</v>
      </c>
      <c r="Q71" s="23" t="s">
        <v>193</v>
      </c>
      <c r="R71" s="23" t="s">
        <v>76</v>
      </c>
      <c r="S71" s="23" t="s">
        <v>77</v>
      </c>
      <c r="T71" s="23" t="s">
        <v>194</v>
      </c>
      <c r="U71" s="23" t="s">
        <v>79</v>
      </c>
      <c r="V71" s="23" t="s">
        <v>195</v>
      </c>
      <c r="W71" s="78">
        <v>16.5997</v>
      </c>
      <c r="Z71" s="23">
        <v>1</v>
      </c>
      <c r="AA71" s="99">
        <v>1</v>
      </c>
      <c r="AB71" s="78">
        <v>644</v>
      </c>
      <c r="AC71" s="78">
        <v>2984.280688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196</v>
      </c>
      <c r="D72" s="31" t="s">
        <v>67</v>
      </c>
      <c r="E72" s="32" t="s">
        <v>68</v>
      </c>
      <c r="F72" s="32" t="s">
        <v>190</v>
      </c>
      <c r="G72" s="32" t="s">
        <v>182</v>
      </c>
      <c r="H72" s="33" t="s">
        <v>71</v>
      </c>
      <c r="I72" s="31" t="s">
        <v>72</v>
      </c>
      <c r="J72" s="34" t="s">
        <v>191</v>
      </c>
      <c r="K72" s="35">
        <v>1</v>
      </c>
      <c r="L72" s="36">
        <v>25259.42</v>
      </c>
      <c r="M72" s="36">
        <v>10925.256776</v>
      </c>
      <c r="P72" s="23" t="s">
        <v>197</v>
      </c>
      <c r="Q72" s="23" t="s">
        <v>198</v>
      </c>
      <c r="R72" s="23" t="s">
        <v>76</v>
      </c>
      <c r="S72" s="23" t="s">
        <v>77</v>
      </c>
      <c r="T72" s="23" t="s">
        <v>194</v>
      </c>
      <c r="U72" s="23" t="s">
        <v>79</v>
      </c>
      <c r="V72" s="23" t="s">
        <v>199</v>
      </c>
      <c r="W72" s="78">
        <v>17.2537</v>
      </c>
      <c r="Z72" s="23">
        <v>1</v>
      </c>
      <c r="AA72" s="99">
        <v>1</v>
      </c>
      <c r="AB72" s="78">
        <v>669</v>
      </c>
      <c r="AC72" s="78">
        <v>3101.856776</v>
      </c>
      <c r="AD72" s="78">
        <v>0</v>
      </c>
      <c r="AE72" s="78">
        <v>7154.4</v>
      </c>
    </row>
    <row r="73" spans="1:31" ht="12.75">
      <c r="A73" s="23">
        <v>140</v>
      </c>
      <c r="B73" s="23">
        <v>1000</v>
      </c>
      <c r="C73" s="30" t="s">
        <v>189</v>
      </c>
      <c r="D73" s="31" t="s">
        <v>67</v>
      </c>
      <c r="E73" s="32" t="s">
        <v>68</v>
      </c>
      <c r="F73" s="32" t="s">
        <v>190</v>
      </c>
      <c r="G73" s="32" t="s">
        <v>182</v>
      </c>
      <c r="H73" s="33" t="s">
        <v>71</v>
      </c>
      <c r="I73" s="31" t="s">
        <v>72</v>
      </c>
      <c r="J73" s="34" t="s">
        <v>191</v>
      </c>
      <c r="K73" s="35">
        <v>1</v>
      </c>
      <c r="L73" s="36">
        <v>28131.93</v>
      </c>
      <c r="M73" s="36">
        <v>11354.001004</v>
      </c>
      <c r="P73" s="23" t="s">
        <v>192</v>
      </c>
      <c r="Q73" s="23" t="s">
        <v>193</v>
      </c>
      <c r="R73" s="23" t="s">
        <v>76</v>
      </c>
      <c r="S73" s="23" t="s">
        <v>77</v>
      </c>
      <c r="T73" s="23" t="s">
        <v>194</v>
      </c>
      <c r="U73" s="23" t="s">
        <v>79</v>
      </c>
      <c r="V73" s="23" t="s">
        <v>200</v>
      </c>
      <c r="W73" s="78">
        <v>19.2158</v>
      </c>
      <c r="Z73" s="23">
        <v>1</v>
      </c>
      <c r="AA73" s="99">
        <v>1</v>
      </c>
      <c r="AB73" s="78">
        <v>745</v>
      </c>
      <c r="AC73" s="78">
        <v>3454.601004</v>
      </c>
      <c r="AD73" s="78">
        <v>0</v>
      </c>
      <c r="AE73" s="78">
        <v>7154.4</v>
      </c>
    </row>
    <row r="74" ht="12.75">
      <c r="A74" s="105" t="s">
        <v>202</v>
      </c>
    </row>
    <row r="75" spans="1:31" ht="12.75">
      <c r="A75" s="23">
        <v>142</v>
      </c>
      <c r="B75" s="23">
        <v>2400</v>
      </c>
      <c r="C75" s="30" t="s">
        <v>203</v>
      </c>
      <c r="D75" s="31" t="s">
        <v>67</v>
      </c>
      <c r="E75" s="32" t="s">
        <v>173</v>
      </c>
      <c r="F75" s="32" t="s">
        <v>204</v>
      </c>
      <c r="G75" s="32" t="s">
        <v>205</v>
      </c>
      <c r="H75" s="33" t="s">
        <v>71</v>
      </c>
      <c r="I75" s="31" t="s">
        <v>72</v>
      </c>
      <c r="J75" s="34" t="s">
        <v>174</v>
      </c>
      <c r="K75" s="35">
        <v>1</v>
      </c>
      <c r="L75" s="36">
        <v>25142.03</v>
      </c>
      <c r="M75" s="36">
        <v>10907.841284</v>
      </c>
      <c r="P75" s="23" t="s">
        <v>206</v>
      </c>
      <c r="Q75" s="23" t="s">
        <v>207</v>
      </c>
      <c r="R75" s="23" t="s">
        <v>76</v>
      </c>
      <c r="S75" s="23" t="s">
        <v>77</v>
      </c>
      <c r="T75" s="23" t="s">
        <v>208</v>
      </c>
      <c r="U75" s="23" t="s">
        <v>79</v>
      </c>
      <c r="V75" s="23" t="s">
        <v>209</v>
      </c>
      <c r="W75" s="78">
        <v>16.2837</v>
      </c>
      <c r="Z75" s="23">
        <v>1</v>
      </c>
      <c r="AA75" s="99">
        <v>1</v>
      </c>
      <c r="AB75" s="78">
        <v>666</v>
      </c>
      <c r="AC75" s="78">
        <v>3087.441284</v>
      </c>
      <c r="AD75" s="78">
        <v>0</v>
      </c>
      <c r="AE75" s="78">
        <v>7154.4</v>
      </c>
    </row>
    <row r="76" spans="1:31" ht="12.75">
      <c r="A76" s="23">
        <v>142</v>
      </c>
      <c r="B76" s="23">
        <v>2400</v>
      </c>
      <c r="C76" s="30" t="s">
        <v>210</v>
      </c>
      <c r="D76" s="31" t="s">
        <v>67</v>
      </c>
      <c r="E76" s="32" t="s">
        <v>173</v>
      </c>
      <c r="F76" s="32" t="s">
        <v>204</v>
      </c>
      <c r="G76" s="32" t="s">
        <v>205</v>
      </c>
      <c r="H76" s="33" t="s">
        <v>71</v>
      </c>
      <c r="I76" s="31" t="s">
        <v>72</v>
      </c>
      <c r="J76" s="34" t="s">
        <v>174</v>
      </c>
      <c r="K76" s="35">
        <v>1</v>
      </c>
      <c r="L76" s="36">
        <v>37812.17</v>
      </c>
      <c r="M76" s="36">
        <v>12799.734476</v>
      </c>
      <c r="P76" s="23" t="s">
        <v>211</v>
      </c>
      <c r="Q76" s="23" t="s">
        <v>212</v>
      </c>
      <c r="R76" s="23" t="s">
        <v>76</v>
      </c>
      <c r="S76" s="23" t="s">
        <v>77</v>
      </c>
      <c r="T76" s="23" t="s">
        <v>213</v>
      </c>
      <c r="U76" s="23" t="s">
        <v>79</v>
      </c>
      <c r="V76" s="23" t="s">
        <v>214</v>
      </c>
      <c r="W76" s="78">
        <v>19.9431</v>
      </c>
      <c r="Z76" s="23">
        <v>1</v>
      </c>
      <c r="AA76" s="99">
        <v>1</v>
      </c>
      <c r="AB76" s="78">
        <v>1002</v>
      </c>
      <c r="AC76" s="78">
        <v>4643.334476</v>
      </c>
      <c r="AD76" s="78">
        <v>0</v>
      </c>
      <c r="AE76" s="78">
        <v>7154.4</v>
      </c>
    </row>
    <row r="77" spans="1:31" ht="12.75">
      <c r="A77" s="23">
        <v>142</v>
      </c>
      <c r="B77" s="23">
        <v>2400</v>
      </c>
      <c r="C77" s="30" t="s">
        <v>215</v>
      </c>
      <c r="D77" s="31" t="s">
        <v>67</v>
      </c>
      <c r="E77" s="32" t="s">
        <v>173</v>
      </c>
      <c r="F77" s="32" t="s">
        <v>204</v>
      </c>
      <c r="G77" s="32" t="s">
        <v>205</v>
      </c>
      <c r="H77" s="33" t="s">
        <v>71</v>
      </c>
      <c r="I77" s="31" t="s">
        <v>72</v>
      </c>
      <c r="J77" s="34" t="s">
        <v>174</v>
      </c>
      <c r="K77" s="35">
        <v>1</v>
      </c>
      <c r="L77" s="36">
        <v>33266.41</v>
      </c>
      <c r="M77" s="36">
        <v>4967.115148000001</v>
      </c>
      <c r="P77" s="23" t="s">
        <v>216</v>
      </c>
      <c r="Q77" s="23" t="s">
        <v>217</v>
      </c>
      <c r="R77" s="23" t="s">
        <v>76</v>
      </c>
      <c r="S77" s="23" t="s">
        <v>77</v>
      </c>
      <c r="T77" s="23" t="s">
        <v>208</v>
      </c>
      <c r="U77" s="23" t="s">
        <v>79</v>
      </c>
      <c r="V77" s="23" t="s">
        <v>218</v>
      </c>
      <c r="W77" s="78">
        <v>21.5456</v>
      </c>
      <c r="Z77" s="23">
        <v>1</v>
      </c>
      <c r="AA77" s="99">
        <v>1</v>
      </c>
      <c r="AB77" s="78">
        <v>882</v>
      </c>
      <c r="AC77" s="78">
        <v>4085.1151480000008</v>
      </c>
      <c r="AD77" s="78">
        <v>0</v>
      </c>
      <c r="AE77" s="78">
        <v>0</v>
      </c>
    </row>
    <row r="78" ht="12.75">
      <c r="A78" s="105" t="s">
        <v>220</v>
      </c>
    </row>
    <row r="79" spans="1:31" ht="12.75">
      <c r="A79" s="23">
        <v>165</v>
      </c>
      <c r="B79" s="23">
        <v>2220</v>
      </c>
      <c r="C79" s="30" t="s">
        <v>221</v>
      </c>
      <c r="D79" s="31" t="s">
        <v>67</v>
      </c>
      <c r="E79" s="32" t="s">
        <v>222</v>
      </c>
      <c r="F79" s="32" t="s">
        <v>69</v>
      </c>
      <c r="G79" s="32" t="s">
        <v>70</v>
      </c>
      <c r="H79" s="33" t="s">
        <v>71</v>
      </c>
      <c r="I79" s="31" t="s">
        <v>72</v>
      </c>
      <c r="J79" s="34" t="s">
        <v>223</v>
      </c>
      <c r="K79" s="35">
        <v>1</v>
      </c>
      <c r="L79" s="36">
        <v>48413.37</v>
      </c>
      <c r="M79" s="36">
        <v>18568.161836</v>
      </c>
      <c r="P79" s="23" t="s">
        <v>224</v>
      </c>
      <c r="Q79" s="23" t="s">
        <v>225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102</v>
      </c>
      <c r="W79" s="78">
        <v>32.8895</v>
      </c>
      <c r="Z79" s="23">
        <v>1</v>
      </c>
      <c r="AA79" s="99">
        <v>1</v>
      </c>
      <c r="AB79" s="78">
        <v>1283</v>
      </c>
      <c r="AC79" s="78">
        <v>5945.161836</v>
      </c>
      <c r="AD79" s="78">
        <v>11340</v>
      </c>
      <c r="AE79" s="78">
        <v>0</v>
      </c>
    </row>
    <row r="80" ht="12.75">
      <c r="A80" s="105" t="s">
        <v>227</v>
      </c>
    </row>
    <row r="81" spans="1:31" ht="12.75">
      <c r="A81" s="23">
        <v>172</v>
      </c>
      <c r="B81" s="23">
        <v>1000</v>
      </c>
      <c r="C81" s="30" t="s">
        <v>228</v>
      </c>
      <c r="D81" s="31" t="s">
        <v>67</v>
      </c>
      <c r="E81" s="32" t="s">
        <v>229</v>
      </c>
      <c r="F81" s="32" t="s">
        <v>142</v>
      </c>
      <c r="G81" s="32" t="s">
        <v>230</v>
      </c>
      <c r="H81" s="33" t="s">
        <v>71</v>
      </c>
      <c r="I81" s="31" t="s">
        <v>72</v>
      </c>
      <c r="J81" s="34" t="s">
        <v>73</v>
      </c>
      <c r="K81" s="35">
        <v>0.26</v>
      </c>
      <c r="L81" s="36">
        <v>19584.359600000003</v>
      </c>
      <c r="M81" s="36">
        <v>5872.359358880001</v>
      </c>
      <c r="P81" s="23" t="s">
        <v>231</v>
      </c>
      <c r="Q81" s="23" t="s">
        <v>232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233</v>
      </c>
      <c r="W81" s="78">
        <v>51.17150000000001</v>
      </c>
      <c r="Z81" s="23">
        <v>0.26</v>
      </c>
      <c r="AA81" s="99">
        <v>0.26</v>
      </c>
      <c r="AB81" s="78">
        <v>519</v>
      </c>
      <c r="AC81" s="78">
        <v>2404.9593588800008</v>
      </c>
      <c r="AD81" s="78">
        <v>2948.4</v>
      </c>
      <c r="AE81" s="78">
        <v>0</v>
      </c>
    </row>
    <row r="82" spans="1:31" ht="12.75">
      <c r="A82" s="23">
        <v>172</v>
      </c>
      <c r="B82" s="23">
        <v>1000</v>
      </c>
      <c r="C82" s="30" t="s">
        <v>228</v>
      </c>
      <c r="D82" s="31" t="s">
        <v>67</v>
      </c>
      <c r="E82" s="32" t="s">
        <v>229</v>
      </c>
      <c r="F82" s="32" t="s">
        <v>142</v>
      </c>
      <c r="G82" s="32" t="s">
        <v>230</v>
      </c>
      <c r="H82" s="33" t="s">
        <v>71</v>
      </c>
      <c r="I82" s="31" t="s">
        <v>72</v>
      </c>
      <c r="J82" s="34" t="s">
        <v>85</v>
      </c>
      <c r="K82" s="35">
        <v>0.25</v>
      </c>
      <c r="L82" s="36">
        <v>18831.115</v>
      </c>
      <c r="M82" s="36">
        <v>5646.460922</v>
      </c>
      <c r="P82" s="23" t="s">
        <v>231</v>
      </c>
      <c r="Q82" s="23" t="s">
        <v>232</v>
      </c>
      <c r="R82" s="23" t="s">
        <v>76</v>
      </c>
      <c r="S82" s="23" t="s">
        <v>77</v>
      </c>
      <c r="T82" s="23" t="s">
        <v>78</v>
      </c>
      <c r="U82" s="23" t="s">
        <v>79</v>
      </c>
      <c r="V82" s="23" t="s">
        <v>233</v>
      </c>
      <c r="W82" s="78">
        <v>51.17150000000001</v>
      </c>
      <c r="Z82" s="23">
        <v>0.25</v>
      </c>
      <c r="AA82" s="99">
        <v>0.25</v>
      </c>
      <c r="AB82" s="78">
        <v>499</v>
      </c>
      <c r="AC82" s="78">
        <v>2312.460922</v>
      </c>
      <c r="AD82" s="78">
        <v>2835</v>
      </c>
      <c r="AE82" s="78">
        <v>0</v>
      </c>
    </row>
    <row r="83" spans="1:31" ht="12.75">
      <c r="A83" s="23">
        <v>172</v>
      </c>
      <c r="B83" s="23">
        <v>1000</v>
      </c>
      <c r="C83" s="30" t="s">
        <v>228</v>
      </c>
      <c r="D83" s="31" t="s">
        <v>67</v>
      </c>
      <c r="E83" s="32" t="s">
        <v>229</v>
      </c>
      <c r="F83" s="32" t="s">
        <v>142</v>
      </c>
      <c r="G83" s="32" t="s">
        <v>230</v>
      </c>
      <c r="H83" s="33" t="s">
        <v>71</v>
      </c>
      <c r="I83" s="31" t="s">
        <v>72</v>
      </c>
      <c r="J83" s="34" t="s">
        <v>137</v>
      </c>
      <c r="K83" s="35">
        <v>0.38</v>
      </c>
      <c r="L83" s="36">
        <v>28623.294800000003</v>
      </c>
      <c r="M83" s="36">
        <v>8583.140601440002</v>
      </c>
      <c r="P83" s="23" t="s">
        <v>231</v>
      </c>
      <c r="Q83" s="23" t="s">
        <v>232</v>
      </c>
      <c r="R83" s="23" t="s">
        <v>76</v>
      </c>
      <c r="S83" s="23" t="s">
        <v>77</v>
      </c>
      <c r="T83" s="23" t="s">
        <v>78</v>
      </c>
      <c r="U83" s="23" t="s">
        <v>79</v>
      </c>
      <c r="V83" s="23" t="s">
        <v>233</v>
      </c>
      <c r="W83" s="78">
        <v>51.17150000000001</v>
      </c>
      <c r="Z83" s="23">
        <v>0.38</v>
      </c>
      <c r="AA83" s="99">
        <v>0.38</v>
      </c>
      <c r="AB83" s="78">
        <v>759</v>
      </c>
      <c r="AC83" s="78">
        <v>3514.9406014400006</v>
      </c>
      <c r="AD83" s="78">
        <v>4309.2</v>
      </c>
      <c r="AE83" s="78">
        <v>0</v>
      </c>
    </row>
    <row r="84" spans="1:31" ht="12.75">
      <c r="A84" s="23">
        <v>172</v>
      </c>
      <c r="B84" s="23">
        <v>1000</v>
      </c>
      <c r="C84" s="30" t="s">
        <v>228</v>
      </c>
      <c r="D84" s="31" t="s">
        <v>67</v>
      </c>
      <c r="E84" s="32" t="s">
        <v>229</v>
      </c>
      <c r="F84" s="32" t="s">
        <v>142</v>
      </c>
      <c r="G84" s="32" t="s">
        <v>230</v>
      </c>
      <c r="H84" s="33" t="s">
        <v>71</v>
      </c>
      <c r="I84" s="31" t="s">
        <v>72</v>
      </c>
      <c r="J84" s="34" t="s">
        <v>106</v>
      </c>
      <c r="K84" s="35">
        <v>0.11</v>
      </c>
      <c r="L84" s="36">
        <v>8285.690600000002</v>
      </c>
      <c r="M84" s="36">
        <v>2484.8828056800003</v>
      </c>
      <c r="P84" s="23" t="s">
        <v>231</v>
      </c>
      <c r="Q84" s="23" t="s">
        <v>232</v>
      </c>
      <c r="R84" s="23" t="s">
        <v>76</v>
      </c>
      <c r="S84" s="23" t="s">
        <v>77</v>
      </c>
      <c r="T84" s="23" t="s">
        <v>78</v>
      </c>
      <c r="U84" s="23" t="s">
        <v>79</v>
      </c>
      <c r="V84" s="23" t="s">
        <v>233</v>
      </c>
      <c r="W84" s="78">
        <v>51.17150000000001</v>
      </c>
      <c r="Z84" s="23">
        <v>0.11</v>
      </c>
      <c r="AA84" s="99">
        <v>0.11</v>
      </c>
      <c r="AB84" s="78">
        <v>220</v>
      </c>
      <c r="AC84" s="78">
        <v>1017.4828056800003</v>
      </c>
      <c r="AD84" s="78">
        <v>1247.4</v>
      </c>
      <c r="AE84" s="78">
        <v>0</v>
      </c>
    </row>
    <row r="85" ht="12.75">
      <c r="A85" s="105" t="s">
        <v>235</v>
      </c>
    </row>
    <row r="86" spans="1:31" ht="12.75">
      <c r="A86" s="23">
        <v>186</v>
      </c>
      <c r="B86" s="23">
        <v>2600</v>
      </c>
      <c r="C86" s="30" t="s">
        <v>236</v>
      </c>
      <c r="D86" s="31" t="s">
        <v>67</v>
      </c>
      <c r="E86" s="32" t="s">
        <v>237</v>
      </c>
      <c r="F86" s="32" t="s">
        <v>134</v>
      </c>
      <c r="G86" s="32" t="s">
        <v>238</v>
      </c>
      <c r="H86" s="33" t="s">
        <v>71</v>
      </c>
      <c r="I86" s="31" t="s">
        <v>72</v>
      </c>
      <c r="J86" s="34" t="s">
        <v>174</v>
      </c>
      <c r="K86" s="35">
        <v>1</v>
      </c>
      <c r="L86" s="36">
        <v>25904.19</v>
      </c>
      <c r="M86" s="36">
        <v>1982</v>
      </c>
      <c r="P86" s="23" t="s">
        <v>239</v>
      </c>
      <c r="Q86" s="23" t="s">
        <v>240</v>
      </c>
      <c r="R86" s="23" t="s">
        <v>76</v>
      </c>
      <c r="S86" s="23" t="s">
        <v>77</v>
      </c>
      <c r="T86" s="23" t="s">
        <v>241</v>
      </c>
      <c r="U86" s="23" t="s">
        <v>79</v>
      </c>
      <c r="V86" s="23" t="s">
        <v>242</v>
      </c>
      <c r="W86" s="78">
        <v>13.6625</v>
      </c>
      <c r="Z86" s="23">
        <v>1</v>
      </c>
      <c r="AA86" s="99">
        <v>1</v>
      </c>
      <c r="AB86" s="78">
        <v>1982</v>
      </c>
      <c r="AC86" s="78">
        <v>0</v>
      </c>
      <c r="AD86" s="78">
        <v>0</v>
      </c>
      <c r="AE86" s="78">
        <v>0</v>
      </c>
    </row>
    <row r="87" spans="1:31" ht="12.75">
      <c r="A87" s="23">
        <v>186</v>
      </c>
      <c r="B87" s="23">
        <v>2600</v>
      </c>
      <c r="C87" s="30" t="s">
        <v>236</v>
      </c>
      <c r="D87" s="31" t="s">
        <v>67</v>
      </c>
      <c r="E87" s="32" t="s">
        <v>237</v>
      </c>
      <c r="F87" s="32" t="s">
        <v>134</v>
      </c>
      <c r="G87" s="32" t="s">
        <v>238</v>
      </c>
      <c r="H87" s="33" t="s">
        <v>71</v>
      </c>
      <c r="I87" s="31" t="s">
        <v>72</v>
      </c>
      <c r="J87" s="34" t="s">
        <v>174</v>
      </c>
      <c r="K87" s="35">
        <v>1</v>
      </c>
      <c r="L87" s="36">
        <v>25904.19</v>
      </c>
      <c r="M87" s="36">
        <v>7840.4</v>
      </c>
      <c r="P87" s="23" t="s">
        <v>239</v>
      </c>
      <c r="Q87" s="23" t="s">
        <v>240</v>
      </c>
      <c r="R87" s="23" t="s">
        <v>76</v>
      </c>
      <c r="S87" s="23" t="s">
        <v>77</v>
      </c>
      <c r="T87" s="23" t="s">
        <v>241</v>
      </c>
      <c r="U87" s="23" t="s">
        <v>79</v>
      </c>
      <c r="V87" s="23" t="s">
        <v>242</v>
      </c>
      <c r="W87" s="78">
        <v>13.6625</v>
      </c>
      <c r="Z87" s="23">
        <v>1</v>
      </c>
      <c r="AA87" s="99">
        <v>1</v>
      </c>
      <c r="AB87" s="78">
        <v>686</v>
      </c>
      <c r="AC87" s="78">
        <v>0</v>
      </c>
      <c r="AD87" s="78">
        <v>0</v>
      </c>
      <c r="AE87" s="78">
        <v>7154.4</v>
      </c>
    </row>
    <row r="88" spans="1:31" ht="12.75">
      <c r="A88" s="23">
        <v>186</v>
      </c>
      <c r="B88" s="23">
        <v>2600</v>
      </c>
      <c r="C88" s="30" t="s">
        <v>236</v>
      </c>
      <c r="D88" s="31" t="s">
        <v>67</v>
      </c>
      <c r="E88" s="32" t="s">
        <v>237</v>
      </c>
      <c r="F88" s="32" t="s">
        <v>134</v>
      </c>
      <c r="G88" s="32" t="s">
        <v>238</v>
      </c>
      <c r="H88" s="33" t="s">
        <v>71</v>
      </c>
      <c r="I88" s="31" t="s">
        <v>72</v>
      </c>
      <c r="J88" s="34" t="s">
        <v>174</v>
      </c>
      <c r="K88" s="35">
        <v>1</v>
      </c>
      <c r="L88" s="36">
        <v>28389.01</v>
      </c>
      <c r="M88" s="36">
        <v>9326.4</v>
      </c>
      <c r="P88" s="23" t="s">
        <v>239</v>
      </c>
      <c r="Q88" s="23" t="s">
        <v>240</v>
      </c>
      <c r="R88" s="23" t="s">
        <v>76</v>
      </c>
      <c r="S88" s="23" t="s">
        <v>77</v>
      </c>
      <c r="T88" s="23" t="s">
        <v>241</v>
      </c>
      <c r="U88" s="23" t="s">
        <v>79</v>
      </c>
      <c r="V88" s="23" t="s">
        <v>243</v>
      </c>
      <c r="W88" s="78">
        <v>14.973099999999999</v>
      </c>
      <c r="Z88" s="23">
        <v>1</v>
      </c>
      <c r="AA88" s="99">
        <v>1</v>
      </c>
      <c r="AB88" s="78">
        <v>2172</v>
      </c>
      <c r="AC88" s="78">
        <v>0</v>
      </c>
      <c r="AD88" s="78">
        <v>0</v>
      </c>
      <c r="AE88" s="78">
        <v>7154.4</v>
      </c>
    </row>
    <row r="89" spans="1:31" ht="12.75">
      <c r="A89" s="23">
        <v>186</v>
      </c>
      <c r="B89" s="23">
        <v>2600</v>
      </c>
      <c r="C89" s="30" t="s">
        <v>244</v>
      </c>
      <c r="D89" s="31" t="s">
        <v>67</v>
      </c>
      <c r="E89" s="32" t="s">
        <v>237</v>
      </c>
      <c r="F89" s="32" t="s">
        <v>134</v>
      </c>
      <c r="G89" s="32" t="s">
        <v>238</v>
      </c>
      <c r="H89" s="33" t="s">
        <v>71</v>
      </c>
      <c r="I89" s="31" t="s">
        <v>72</v>
      </c>
      <c r="J89" s="34" t="s">
        <v>174</v>
      </c>
      <c r="K89" s="35">
        <v>1</v>
      </c>
      <c r="L89" s="36">
        <v>29968.63</v>
      </c>
      <c r="M89" s="36">
        <v>11628.547763999999</v>
      </c>
      <c r="P89" s="23" t="s">
        <v>245</v>
      </c>
      <c r="Q89" s="23" t="s">
        <v>246</v>
      </c>
      <c r="R89" s="23" t="s">
        <v>76</v>
      </c>
      <c r="S89" s="23" t="s">
        <v>77</v>
      </c>
      <c r="T89" s="23" t="s">
        <v>213</v>
      </c>
      <c r="U89" s="23" t="s">
        <v>79</v>
      </c>
      <c r="V89" s="23" t="s">
        <v>247</v>
      </c>
      <c r="W89" s="78">
        <v>15.8062</v>
      </c>
      <c r="Z89" s="23">
        <v>1</v>
      </c>
      <c r="AA89" s="99">
        <v>1</v>
      </c>
      <c r="AB89" s="78">
        <v>794</v>
      </c>
      <c r="AC89" s="78">
        <v>3680.1477640000003</v>
      </c>
      <c r="AD89" s="78">
        <v>0</v>
      </c>
      <c r="AE89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2013-06-03T15:17:31Z</dcterms:modified>
  <cp:category/>
  <cp:version/>
  <cp:contentType/>
  <cp:contentStatus/>
</cp:coreProperties>
</file>