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24300" windowHeight="12660" activeTab="0"/>
  </bookViews>
  <sheets>
    <sheet name="SUMMARY" sheetId="1" r:id="rId1"/>
    <sheet name="DISCRETIONARY" sheetId="2" r:id="rId2"/>
    <sheet name="PERSONNEL" sheetId="3" r:id="rId3"/>
  </sheets>
  <definedNames>
    <definedName name="_xlnm.Print_Area" localSheetId="1">'DISCRETIONARY'!$A:$P</definedName>
    <definedName name="_xlnm.Print_Area" localSheetId="2">'PERSONNEL'!$A:$M</definedName>
    <definedName name="_xlnm.Print_Area" localSheetId="0">'SUMMARY'!$A:$G</definedName>
    <definedName name="_xlnm.Print_Titles" localSheetId="1">'DISCRETIONARY'!$1:$9</definedName>
    <definedName name="_xlnm.Print_Titles" localSheetId="2">'PERSONNEL'!$1:$8</definedName>
    <definedName name="_xlnm.Print_Titles" localSheetId="0">'SUMMARY'!$1:$7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A7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GA FUNC   DESCRIPTION</t>
        </r>
        <r>
          <rPr>
            <sz val="8"/>
            <rFont val="Tahoma"/>
            <family val="0"/>
          </rPr>
          <t xml:space="preserve">
1000          INSTRUCTION
2100          PUPIL SERVICES
2210          IMPROVEMENT OF INSTRUCTIONAL SERVICES
2220          EDUCATIONAL MEDIA SERVICES
2230          FEDERAL GRANT ADMINISTRATION
2300          GENERAL ADMINISTRATION
2400          SCHOOL ADMINISTRATION
2500          SUPPORT SERVICES - BUSINESS
2600          MAINTENANCE AND OPERATION OF PLANT SERVICES
2700          STUDENT TRANSPORTATION SERVICE
2800          SUPPORT SERVICES - CENTRAL
2900          OTHER SUPPORT SERVICES
3100          SCHOOL NUTRITION PROGRAM
3200          ENTERPRISE OPERATIONS
3300          COMMUNITY SERVICES OPERATIONS
4000          FACILITIES ACQUISITION AND CONSTRUCTION SERVICES
5000          OTHER OUTLAYS
5100          DEBT SERVICE</t>
        </r>
      </text>
    </comment>
    <comment ref="C7" authorId="0">
      <text>
        <r>
          <rPr>
            <sz val="8"/>
            <rFont val="Tahoma"/>
            <family val="0"/>
          </rPr>
          <t xml:space="preserve">R - REVENUE
X - EXPENDITURE
</t>
        </r>
      </text>
    </comment>
  </commentList>
</comments>
</file>

<file path=xl/comments3.xml><?xml version="1.0" encoding="utf-8"?>
<comments xmlns="http://schemas.openxmlformats.org/spreadsheetml/2006/main">
  <authors>
    <author>FINANCE</author>
  </authors>
  <commentList>
    <comment ref="R7" authorId="0">
      <text>
        <r>
          <rPr>
            <sz val="8"/>
            <rFont val="Tahoma"/>
            <family val="0"/>
          </rPr>
          <t xml:space="preserve">
B - BASE Pay
S - SUPPLEMENT Pay</t>
        </r>
      </text>
    </comment>
    <comment ref="U7" authorId="0">
      <text>
        <r>
          <rPr>
            <b/>
            <sz val="8"/>
            <rFont val="Tahoma"/>
            <family val="0"/>
          </rPr>
          <t xml:space="preserve">NORM - NORMAL JOB
SUPL - SUPPLEMENT
PART - PART-TIME JOB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<sst xmlns="http://schemas.openxmlformats.org/spreadsheetml/2006/main" count="1173" uniqueCount="260">
  <si>
    <t>FND</t>
  </si>
  <si>
    <t>FN</t>
  </si>
  <si>
    <t>OB</t>
  </si>
  <si>
    <t>SO</t>
  </si>
  <si>
    <t>PROJECT</t>
  </si>
  <si>
    <t>LOC</t>
  </si>
  <si>
    <t>PROG</t>
  </si>
  <si>
    <t>ACCOUNT DESCRIPTION</t>
  </si>
  <si>
    <t>TOTAL EXPENSE</t>
  </si>
  <si>
    <t>EMP ID</t>
  </si>
  <si>
    <t>NAME</t>
  </si>
  <si>
    <t>POSITION</t>
  </si>
  <si>
    <t>TYPE</t>
  </si>
  <si>
    <t>JOB</t>
  </si>
  <si>
    <t>SALARY</t>
  </si>
  <si>
    <t>DESCRIPTION</t>
  </si>
  <si>
    <t>2013
BUDGET</t>
  </si>
  <si>
    <t>PROPOSED
BUDGET</t>
  </si>
  <si>
    <t>2013 YTD
ACTIVITY</t>
  </si>
  <si>
    <t>Budget Request Summary - FY 2013-2014</t>
  </si>
  <si>
    <t>TITLE</t>
  </si>
  <si>
    <t>CHARGE CODE</t>
  </si>
  <si>
    <t>Comments</t>
  </si>
  <si>
    <t>Hourly Rate</t>
  </si>
  <si>
    <t>TOTAL REVENUE</t>
  </si>
  <si>
    <t>BENEFITS</t>
  </si>
  <si>
    <t>GA FUNC</t>
  </si>
  <si>
    <t>Hours per Week</t>
  </si>
  <si>
    <t>Number of 
Weeks</t>
  </si>
  <si>
    <t>L</t>
  </si>
  <si>
    <t>2011
ACTUAL</t>
  </si>
  <si>
    <t>2012
ACTUAL</t>
  </si>
  <si>
    <t>PROPOSED 2014
BUDGET</t>
  </si>
  <si>
    <t>JOB %</t>
  </si>
  <si>
    <t>PERSONNEL</t>
  </si>
  <si>
    <t>FY2011
ACTUAL</t>
  </si>
  <si>
    <t>FY2012
ACTUAL</t>
  </si>
  <si>
    <t>CODE</t>
  </si>
  <si>
    <t>GA CODE</t>
  </si>
  <si>
    <t>JOB TITLE</t>
  </si>
  <si>
    <t>PTP</t>
  </si>
  <si>
    <t>PTYPE</t>
  </si>
  <si>
    <t>SAL SLOT</t>
  </si>
  <si>
    <t>COUNT</t>
  </si>
  <si>
    <t>ACCT JOB %</t>
  </si>
  <si>
    <t>ACCT(43)</t>
  </si>
  <si>
    <t>NUMBER OF EMPLOYEES</t>
  </si>
  <si>
    <t>Additional ALT. BENEFITS</t>
  </si>
  <si>
    <t>ALT. BENEFITS CHARGE CODE</t>
  </si>
  <si>
    <t>DISCRETIONARY</t>
  </si>
  <si>
    <t>ALTPLAN (290)</t>
  </si>
  <si>
    <t>TRS (230)</t>
  </si>
  <si>
    <t>CERTIFIED (210)</t>
  </si>
  <si>
    <t>CLASSIFIED (210)</t>
  </si>
  <si>
    <t>FY2013</t>
  </si>
  <si>
    <t>FY2014</t>
  </si>
  <si>
    <t>Diff</t>
  </si>
  <si>
    <t>% change</t>
  </si>
  <si>
    <t>SALARIES</t>
  </si>
  <si>
    <t>OTHER</t>
  </si>
  <si>
    <t>AVONDALE ELEM</t>
  </si>
  <si>
    <t>PROJECT 000101 LOC 120</t>
  </si>
  <si>
    <t>Schools</t>
  </si>
  <si>
    <t>X</t>
  </si>
  <si>
    <t>TEACHERS</t>
  </si>
  <si>
    <t>TEACHERS (110)</t>
  </si>
  <si>
    <t>Teacher, IB</t>
  </si>
  <si>
    <t>101</t>
  </si>
  <si>
    <t>38</t>
  </si>
  <si>
    <t>05</t>
  </si>
  <si>
    <t>00</t>
  </si>
  <si>
    <t>000101</t>
  </si>
  <si>
    <t>120</t>
  </si>
  <si>
    <t>0000</t>
  </si>
  <si>
    <t>330111</t>
  </si>
  <si>
    <t>1203E1111</t>
  </si>
  <si>
    <t>B</t>
  </si>
  <si>
    <t>01</t>
  </si>
  <si>
    <t>M08</t>
  </si>
  <si>
    <t>NORM</t>
  </si>
  <si>
    <t>E0519</t>
  </si>
  <si>
    <t>Teacher, Kindergarten</t>
  </si>
  <si>
    <t>1011</t>
  </si>
  <si>
    <t>333300</t>
  </si>
  <si>
    <t>1203E0100</t>
  </si>
  <si>
    <t>E0401</t>
  </si>
  <si>
    <t>02</t>
  </si>
  <si>
    <t>E0407</t>
  </si>
  <si>
    <t>E0522</t>
  </si>
  <si>
    <t>Teacher, Grade 2</t>
  </si>
  <si>
    <t>1021</t>
  </si>
  <si>
    <t>332300</t>
  </si>
  <si>
    <t>1203E2100</t>
  </si>
  <si>
    <t>E0000</t>
  </si>
  <si>
    <t>Teacher, Grade 1</t>
  </si>
  <si>
    <t>332200</t>
  </si>
  <si>
    <t>1203E1100</t>
  </si>
  <si>
    <t>Teacher, Grade 3</t>
  </si>
  <si>
    <t>332400</t>
  </si>
  <si>
    <t>1203E3100</t>
  </si>
  <si>
    <t>E0402</t>
  </si>
  <si>
    <t>E0501</t>
  </si>
  <si>
    <t>E0508</t>
  </si>
  <si>
    <t>E0514</t>
  </si>
  <si>
    <t>E0515</t>
  </si>
  <si>
    <t>E0605</t>
  </si>
  <si>
    <t>Teacher, Grade 5</t>
  </si>
  <si>
    <t>1051</t>
  </si>
  <si>
    <t>332700</t>
  </si>
  <si>
    <t>1203E5100</t>
  </si>
  <si>
    <t>E0408</t>
  </si>
  <si>
    <t>Teacher, Grade 4</t>
  </si>
  <si>
    <t>332600</t>
  </si>
  <si>
    <t>1203E4100</t>
  </si>
  <si>
    <t>E0412</t>
  </si>
  <si>
    <t>E0414</t>
  </si>
  <si>
    <t>E0512</t>
  </si>
  <si>
    <t>Teacher, Grade 5 Lang. Arts</t>
  </si>
  <si>
    <t>332760</t>
  </si>
  <si>
    <t>1203E5105</t>
  </si>
  <si>
    <t>E0609</t>
  </si>
  <si>
    <t>Teacher, Grade 5 Science</t>
  </si>
  <si>
    <t>332720</t>
  </si>
  <si>
    <t>1203E5102</t>
  </si>
  <si>
    <t>Teacher, Grade 5 Soc. Stud.</t>
  </si>
  <si>
    <t>332730</t>
  </si>
  <si>
    <t>1203E5103</t>
  </si>
  <si>
    <t>Teacher, EIP Mathematics 4-5</t>
  </si>
  <si>
    <t>1061</t>
  </si>
  <si>
    <t>335100</t>
  </si>
  <si>
    <t>1203F0200</t>
  </si>
  <si>
    <t>Teacher, EIP Reading-Primary</t>
  </si>
  <si>
    <t>335200</t>
  </si>
  <si>
    <t>1203F0300</t>
  </si>
  <si>
    <t>E0523</t>
  </si>
  <si>
    <t>1071</t>
  </si>
  <si>
    <t>1091</t>
  </si>
  <si>
    <t>Teacher, Gifted</t>
  </si>
  <si>
    <t>2111</t>
  </si>
  <si>
    <t>332100</t>
  </si>
  <si>
    <t>1203H0100</t>
  </si>
  <si>
    <t>E0421</t>
  </si>
  <si>
    <t>Teacher, ESOL</t>
  </si>
  <si>
    <t>140101</t>
  </si>
  <si>
    <t>1351</t>
  </si>
  <si>
    <t>330900</t>
  </si>
  <si>
    <t>1203G0100</t>
  </si>
  <si>
    <t>E0509</t>
  </si>
  <si>
    <t>Teacher, Interrelated</t>
  </si>
  <si>
    <t>06</t>
  </si>
  <si>
    <t>2021</t>
  </si>
  <si>
    <t>632500</t>
  </si>
  <si>
    <t>1203N0300</t>
  </si>
  <si>
    <t>E0415</t>
  </si>
  <si>
    <t>ART,MUSIC,PE PERSONNEL</t>
  </si>
  <si>
    <t>ART,MUSIC,PE PERSONNEL (118)</t>
  </si>
  <si>
    <t>Teacher, Art</t>
  </si>
  <si>
    <t>88</t>
  </si>
  <si>
    <t>330300</t>
  </si>
  <si>
    <t>1203D0100</t>
  </si>
  <si>
    <t>Teacher, Music-General</t>
  </si>
  <si>
    <t>334000</t>
  </si>
  <si>
    <t>1203D0200</t>
  </si>
  <si>
    <t>E0506</t>
  </si>
  <si>
    <t>Teacher, Health and Phys. Ed.</t>
  </si>
  <si>
    <t>333000</t>
  </si>
  <si>
    <t>1203D0500</t>
  </si>
  <si>
    <t>E0510</t>
  </si>
  <si>
    <t>Teacher, Spanish</t>
  </si>
  <si>
    <t>335300</t>
  </si>
  <si>
    <t>1203E8100</t>
  </si>
  <si>
    <t>Teacher, Music-Band</t>
  </si>
  <si>
    <t>333800</t>
  </si>
  <si>
    <t>1203D0300</t>
  </si>
  <si>
    <t>PRINCIPAL</t>
  </si>
  <si>
    <t>PRINCIPAL (130)</t>
  </si>
  <si>
    <t>Principal, Elem School</t>
  </si>
  <si>
    <t>52</t>
  </si>
  <si>
    <t>300100</t>
  </si>
  <si>
    <t>1200A0100</t>
  </si>
  <si>
    <t>M21</t>
  </si>
  <si>
    <t>PR111</t>
  </si>
  <si>
    <t>ASSISTANT PRINCIPAL</t>
  </si>
  <si>
    <t>ASSISTANT PRINCIPAL (131)</t>
  </si>
  <si>
    <t>Assistant Principal   (ES)</t>
  </si>
  <si>
    <t>80</t>
  </si>
  <si>
    <t>300400</t>
  </si>
  <si>
    <t>1200A0200</t>
  </si>
  <si>
    <t>M17</t>
  </si>
  <si>
    <t>AP117</t>
  </si>
  <si>
    <t>AIDES AND PARAPROFESSIONALS</t>
  </si>
  <si>
    <t>AIDES AND PARAPROFESSIONALS (140)</t>
  </si>
  <si>
    <t>Paraprofessional-Interrelated</t>
  </si>
  <si>
    <t>09</t>
  </si>
  <si>
    <t>2041</t>
  </si>
  <si>
    <t>680100</t>
  </si>
  <si>
    <t>1208P0100</t>
  </si>
  <si>
    <t>T05</t>
  </si>
  <si>
    <t>PA204</t>
  </si>
  <si>
    <t>PA220</t>
  </si>
  <si>
    <t>CLERICAL PERSONNEL</t>
  </si>
  <si>
    <t>CLERICAL PERSONNEL (142)</t>
  </si>
  <si>
    <t>Secretary, ES</t>
  </si>
  <si>
    <t>10</t>
  </si>
  <si>
    <t>82</t>
  </si>
  <si>
    <t>370600</t>
  </si>
  <si>
    <t>1207T0300</t>
  </si>
  <si>
    <t>03</t>
  </si>
  <si>
    <t>T15</t>
  </si>
  <si>
    <t>SEC03</t>
  </si>
  <si>
    <t>Secretary, 12 Month</t>
  </si>
  <si>
    <t>378600</t>
  </si>
  <si>
    <t>1207T0400</t>
  </si>
  <si>
    <t>T21</t>
  </si>
  <si>
    <t>SEC16</t>
  </si>
  <si>
    <t>LIBRARIAN/MEDIA SPECIALIST</t>
  </si>
  <si>
    <t>ELEMENTARY COUNSELOR</t>
  </si>
  <si>
    <t>ELEMENTARY COUNSELOR (172)</t>
  </si>
  <si>
    <t>Counselor I</t>
  </si>
  <si>
    <t>42</t>
  </si>
  <si>
    <t>89</t>
  </si>
  <si>
    <t>320600</t>
  </si>
  <si>
    <t>1202C0100</t>
  </si>
  <si>
    <t>H1710</t>
  </si>
  <si>
    <t>CUSTODIAL PERSONNEL</t>
  </si>
  <si>
    <t>CUSTODIAL PERSONNEL (186)</t>
  </si>
  <si>
    <t>Custodian II 12 Month (Elem)</t>
  </si>
  <si>
    <t>57</t>
  </si>
  <si>
    <t>86</t>
  </si>
  <si>
    <t>360200</t>
  </si>
  <si>
    <t>1206S0300</t>
  </si>
  <si>
    <t>S21</t>
  </si>
  <si>
    <t>CL103</t>
  </si>
  <si>
    <t>CL114</t>
  </si>
  <si>
    <t>Custodian, Head</t>
  </si>
  <si>
    <t>360500</t>
  </si>
  <si>
    <t>1206S0100</t>
  </si>
  <si>
    <t>CL213</t>
  </si>
  <si>
    <t>STATE HEALTH INSURANCE</t>
  </si>
  <si>
    <t>TEACHERS RETIREMENT SYSTEM</t>
  </si>
  <si>
    <t>OTHER EMPLOYEE BENEFITS</t>
  </si>
  <si>
    <t>TRAVEL - EMPLOYEES</t>
  </si>
  <si>
    <t>TRAVEL - EMPLOYEES (580)</t>
  </si>
  <si>
    <t>32</t>
  </si>
  <si>
    <t>TRAVEL-REGULAR</t>
  </si>
  <si>
    <t>Travel</t>
  </si>
  <si>
    <t>SUPPLIES</t>
  </si>
  <si>
    <t>SUPPLIES (610)</t>
  </si>
  <si>
    <t>53</t>
  </si>
  <si>
    <t>SUPPLIES-TEACHING</t>
  </si>
  <si>
    <t>SUPPLIES-PER PUPIL</t>
  </si>
  <si>
    <t>009101</t>
  </si>
  <si>
    <t>1310</t>
  </si>
  <si>
    <t>SUPPLIES-MEDIA</t>
  </si>
  <si>
    <t>PURCHASE OF EQUIPMENT - OTHER THAN BUSES AND COMPU</t>
  </si>
  <si>
    <t>PURCHASE OF EQUIPMENT - OTHER THAN BUSES AND COMPU (730)</t>
  </si>
  <si>
    <t>61</t>
  </si>
  <si>
    <t>92</t>
  </si>
  <si>
    <t>EQUIPMENT</t>
  </si>
  <si>
    <t>EQUIPMENT-PER PUPIL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</si>
</sst>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"/>
    <numFmt numFmtId="166" formatCode="000000"/>
    <numFmt numFmtId="167" formatCode="000"/>
    <numFmt numFmtId="168" formatCode="0000"/>
    <numFmt numFmtId="169" formatCode="#,##0.0_);[Red]\(#,##0.0\)"/>
    <numFmt numFmtId="170" formatCode="#,##0.00_);\-#,##0.00"/>
    <numFmt numFmtId="171" formatCode="mm/dd/yy;@"/>
    <numFmt numFmtId="172" formatCode="0.0%"/>
  </numFmts>
  <fonts count="51">
    <font>
      <sz val="8"/>
      <name val="Tahoma"/>
      <family val="0"/>
    </font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name val="Calibri"/>
      <family val="2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b/>
      <sz val="16"/>
      <name val="Cambria"/>
      <family val="1"/>
    </font>
    <font>
      <sz val="10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3" fillId="0" borderId="0" xfId="55" applyFont="1" applyFill="1" applyAlignment="1" applyProtection="1">
      <alignment vertical="center"/>
      <protection/>
    </xf>
    <xf numFmtId="0" fontId="3" fillId="0" borderId="0" xfId="55" applyFont="1" applyFill="1" applyAlignment="1" applyProtection="1">
      <alignment horizontal="center" vertical="center"/>
      <protection/>
    </xf>
    <xf numFmtId="167" fontId="7" fillId="0" borderId="0" xfId="55" applyNumberFormat="1" applyFont="1" applyFill="1" applyAlignment="1" applyProtection="1">
      <alignment vertical="center"/>
      <protection/>
    </xf>
    <xf numFmtId="165" fontId="7" fillId="0" borderId="0" xfId="55" applyNumberFormat="1" applyFont="1" applyFill="1" applyAlignment="1" applyProtection="1">
      <alignment vertical="center"/>
      <protection/>
    </xf>
    <xf numFmtId="166" fontId="7" fillId="0" borderId="0" xfId="55" applyNumberFormat="1" applyFont="1" applyFill="1" applyAlignment="1" applyProtection="1">
      <alignment vertical="center"/>
      <protection/>
    </xf>
    <xf numFmtId="168" fontId="7" fillId="0" borderId="0" xfId="55" applyNumberFormat="1" applyFont="1" applyFill="1" applyAlignment="1" applyProtection="1">
      <alignment vertical="center"/>
      <protection/>
    </xf>
    <xf numFmtId="0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  <xf numFmtId="9" fontId="6" fillId="0" borderId="11" xfId="58" applyFont="1" applyFill="1" applyBorder="1" applyAlignment="1" applyProtection="1">
      <alignment horizontal="center" vertical="center" wrapText="1"/>
      <protection/>
    </xf>
    <xf numFmtId="38" fontId="6" fillId="0" borderId="11" xfId="58" applyNumberFormat="1" applyFont="1" applyFill="1" applyBorder="1" applyAlignment="1" applyProtection="1">
      <alignment horizontal="center" vertical="center" wrapText="1"/>
      <protection/>
    </xf>
    <xf numFmtId="38" fontId="6" fillId="0" borderId="12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55" applyNumberFormat="1" applyFont="1" applyFill="1" applyBorder="1" applyAlignment="1" applyProtection="1">
      <alignment horizontal="center" vertical="center" wrapText="1"/>
      <protection/>
    </xf>
    <xf numFmtId="167" fontId="3" fillId="0" borderId="0" xfId="55" applyNumberFormat="1" applyFont="1" applyFill="1" applyAlignment="1" applyProtection="1">
      <alignment vertical="center"/>
      <protection/>
    </xf>
    <xf numFmtId="165" fontId="3" fillId="0" borderId="0" xfId="55" applyNumberFormat="1" applyFont="1" applyFill="1" applyAlignment="1" applyProtection="1">
      <alignment vertical="center"/>
      <protection/>
    </xf>
    <xf numFmtId="166" fontId="3" fillId="0" borderId="0" xfId="55" applyNumberFormat="1" applyFont="1" applyFill="1" applyAlignment="1" applyProtection="1">
      <alignment vertical="center"/>
      <protection/>
    </xf>
    <xf numFmtId="38" fontId="3" fillId="0" borderId="0" xfId="55" applyNumberFormat="1" applyFont="1" applyFill="1" applyAlignment="1" applyProtection="1">
      <alignment horizontal="center" vertical="center"/>
      <protection/>
    </xf>
    <xf numFmtId="38" fontId="7" fillId="0" borderId="0" xfId="55" applyNumberFormat="1" applyFont="1" applyFill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/>
    </xf>
    <xf numFmtId="0" fontId="3" fillId="0" borderId="0" xfId="55" applyNumberFormat="1" applyFont="1" applyFill="1" applyBorder="1" applyAlignment="1" applyProtection="1">
      <alignment vertical="center"/>
      <protection/>
    </xf>
    <xf numFmtId="0" fontId="3" fillId="0" borderId="0" xfId="55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center" vertical="center"/>
      <protection/>
    </xf>
    <xf numFmtId="0" fontId="3" fillId="0" borderId="0" xfId="55" applyFont="1" applyBorder="1" applyAlignment="1" applyProtection="1">
      <alignment vertical="center"/>
      <protection/>
    </xf>
    <xf numFmtId="9" fontId="5" fillId="0" borderId="0" xfId="58" applyFont="1" applyFill="1" applyBorder="1" applyAlignment="1" applyProtection="1">
      <alignment horizontal="center" vertical="center"/>
      <protection/>
    </xf>
    <xf numFmtId="38" fontId="5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55" applyFont="1" applyAlignment="1" applyProtection="1">
      <alignment vertical="center"/>
      <protection/>
    </xf>
    <xf numFmtId="0" fontId="3" fillId="0" borderId="0" xfId="55" applyFont="1" applyFill="1" applyBorder="1" applyAlignment="1" applyProtection="1">
      <alignment vertical="center"/>
      <protection/>
    </xf>
    <xf numFmtId="167" fontId="3" fillId="0" borderId="0" xfId="55" applyNumberFormat="1" applyFont="1" applyFill="1" applyBorder="1" applyAlignment="1" applyProtection="1">
      <alignment vertical="center"/>
      <protection/>
    </xf>
    <xf numFmtId="165" fontId="3" fillId="0" borderId="0" xfId="55" applyNumberFormat="1" applyFont="1" applyFill="1" applyBorder="1" applyAlignment="1" applyProtection="1">
      <alignment vertical="center"/>
      <protection/>
    </xf>
    <xf numFmtId="166" fontId="3" fillId="0" borderId="0" xfId="55" applyNumberFormat="1" applyFont="1" applyFill="1" applyBorder="1" applyAlignment="1" applyProtection="1">
      <alignment vertical="center"/>
      <protection/>
    </xf>
    <xf numFmtId="168" fontId="3" fillId="0" borderId="0" xfId="55" applyNumberFormat="1" applyFont="1" applyFill="1" applyBorder="1" applyAlignment="1" applyProtection="1">
      <alignment vertical="center"/>
      <protection/>
    </xf>
    <xf numFmtId="9" fontId="3" fillId="0" borderId="0" xfId="58" applyFont="1" applyFill="1" applyBorder="1" applyAlignment="1" applyProtection="1">
      <alignment vertical="center"/>
      <protection/>
    </xf>
    <xf numFmtId="38" fontId="3" fillId="0" borderId="0" xfId="58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165" fontId="11" fillId="0" borderId="11" xfId="0" applyNumberFormat="1" applyFont="1" applyFill="1" applyBorder="1" applyAlignment="1" applyProtection="1">
      <alignment horizontal="center" vertical="center" wrapText="1"/>
      <protection/>
    </xf>
    <xf numFmtId="166" fontId="11" fillId="0" borderId="11" xfId="0" applyNumberFormat="1" applyFont="1" applyFill="1" applyBorder="1" applyAlignment="1" applyProtection="1">
      <alignment horizontal="center" vertical="center" wrapText="1"/>
      <protection/>
    </xf>
    <xf numFmtId="16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1" fillId="33" borderId="0" xfId="0" applyFont="1" applyFill="1" applyBorder="1" applyAlignment="1" applyProtection="1">
      <alignment horizontal="center" vertical="center"/>
      <protection/>
    </xf>
    <xf numFmtId="165" fontId="11" fillId="33" borderId="0" xfId="0" applyNumberFormat="1" applyFont="1" applyFill="1" applyBorder="1" applyAlignment="1" applyProtection="1">
      <alignment horizontal="center" vertical="center"/>
      <protection/>
    </xf>
    <xf numFmtId="166" fontId="11" fillId="33" borderId="0" xfId="0" applyNumberFormat="1" applyFont="1" applyFill="1" applyBorder="1" applyAlignment="1" applyProtection="1">
      <alignment horizontal="center" vertical="center"/>
      <protection/>
    </xf>
    <xf numFmtId="168" fontId="11" fillId="33" borderId="0" xfId="0" applyNumberFormat="1" applyFont="1" applyFill="1" applyBorder="1" applyAlignment="1" applyProtection="1">
      <alignment horizontal="center" vertical="center"/>
      <protection/>
    </xf>
    <xf numFmtId="0" fontId="13" fillId="34" borderId="14" xfId="0" applyFont="1" applyFill="1" applyBorder="1" applyAlignment="1" applyProtection="1">
      <alignment horizontal="right" vertical="center"/>
      <protection/>
    </xf>
    <xf numFmtId="38" fontId="11" fillId="0" borderId="15" xfId="0" applyNumberFormat="1" applyFont="1" applyBorder="1" applyAlignment="1" applyProtection="1">
      <alignment horizontal="center" vertical="center"/>
      <protection/>
    </xf>
    <xf numFmtId="38" fontId="11" fillId="0" borderId="16" xfId="0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3" fillId="34" borderId="17" xfId="0" applyFont="1" applyFill="1" applyBorder="1" applyAlignment="1" applyProtection="1">
      <alignment horizontal="right" vertical="center"/>
      <protection/>
    </xf>
    <xf numFmtId="38" fontId="11" fillId="0" borderId="18" xfId="0" applyNumberFormat="1" applyFont="1" applyBorder="1" applyAlignment="1" applyProtection="1">
      <alignment horizontal="center" vertical="center"/>
      <protection/>
    </xf>
    <xf numFmtId="38" fontId="11" fillId="0" borderId="19" xfId="0" applyNumberFormat="1" applyFont="1" applyBorder="1" applyAlignment="1" applyProtection="1">
      <alignment horizontal="center" vertical="center"/>
      <protection/>
    </xf>
    <xf numFmtId="38" fontId="4" fillId="0" borderId="0" xfId="58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165" fontId="12" fillId="0" borderId="0" xfId="0" applyNumberFormat="1" applyFont="1" applyFill="1" applyBorder="1" applyAlignment="1" applyProtection="1">
      <alignment horizontal="center" vertical="center"/>
      <protection/>
    </xf>
    <xf numFmtId="166" fontId="12" fillId="0" borderId="0" xfId="0" applyNumberFormat="1" applyFont="1" applyFill="1" applyBorder="1" applyAlignment="1" applyProtection="1">
      <alignment horizontal="center" vertical="center"/>
      <protection/>
    </xf>
    <xf numFmtId="168" fontId="12" fillId="0" borderId="0" xfId="0" applyNumberFormat="1" applyFont="1" applyFill="1" applyBorder="1" applyAlignment="1" applyProtection="1">
      <alignment horizontal="center" vertical="center"/>
      <protection/>
    </xf>
    <xf numFmtId="38" fontId="12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38" fontId="11" fillId="0" borderId="11" xfId="0" applyNumberFormat="1" applyFont="1" applyFill="1" applyBorder="1" applyAlignment="1" applyProtection="1">
      <alignment horizontal="center" vertical="center" wrapText="1"/>
      <protection/>
    </xf>
    <xf numFmtId="38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/>
      <protection/>
    </xf>
    <xf numFmtId="38" fontId="12" fillId="0" borderId="0" xfId="0" applyNumberFormat="1" applyFont="1" applyFill="1" applyBorder="1" applyAlignment="1" applyProtection="1">
      <alignment horizontal="center"/>
      <protection/>
    </xf>
    <xf numFmtId="38" fontId="6" fillId="36" borderId="21" xfId="58" applyNumberFormat="1" applyFont="1" applyFill="1" applyBorder="1" applyAlignment="1" applyProtection="1">
      <alignment horizontal="center" vertical="center" wrapText="1"/>
      <protection/>
    </xf>
    <xf numFmtId="38" fontId="6" fillId="0" borderId="13" xfId="58" applyNumberFormat="1" applyFont="1" applyFill="1" applyBorder="1" applyAlignment="1" applyProtection="1">
      <alignment horizontal="center" vertical="center" wrapText="1"/>
      <protection/>
    </xf>
    <xf numFmtId="38" fontId="6" fillId="0" borderId="22" xfId="58" applyNumberFormat="1" applyFont="1" applyFill="1" applyBorder="1" applyAlignment="1" applyProtection="1">
      <alignment horizontal="center" vertical="center" wrapText="1"/>
      <protection/>
    </xf>
    <xf numFmtId="38" fontId="4" fillId="0" borderId="10" xfId="58" applyNumberFormat="1" applyFont="1" applyBorder="1" applyAlignment="1" applyProtection="1">
      <alignment horizontal="center" vertical="center"/>
      <protection/>
    </xf>
    <xf numFmtId="38" fontId="4" fillId="0" borderId="20" xfId="58" applyNumberFormat="1" applyFont="1" applyBorder="1" applyAlignment="1" applyProtection="1">
      <alignment horizontal="center" vertical="center"/>
      <protection/>
    </xf>
    <xf numFmtId="40" fontId="6" fillId="0" borderId="11" xfId="55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40" fontId="9" fillId="0" borderId="0" xfId="0" applyNumberFormat="1" applyFont="1" applyFill="1" applyBorder="1" applyAlignment="1" applyProtection="1">
      <alignment horizontal="center" vertical="center"/>
      <protection/>
    </xf>
    <xf numFmtId="40" fontId="3" fillId="0" borderId="0" xfId="55" applyNumberFormat="1" applyFont="1" applyBorder="1" applyAlignment="1" applyProtection="1">
      <alignment horizontal="center" vertical="center"/>
      <protection/>
    </xf>
    <xf numFmtId="40" fontId="3" fillId="0" borderId="0" xfId="55" applyNumberFormat="1" applyFont="1" applyAlignment="1" applyProtection="1">
      <alignment horizontal="center" vertical="center"/>
      <protection/>
    </xf>
    <xf numFmtId="40" fontId="3" fillId="0" borderId="0" xfId="55" applyNumberFormat="1" applyFont="1" applyFill="1" applyBorder="1" applyAlignment="1" applyProtection="1">
      <alignment horizontal="center" vertical="center"/>
      <protection/>
    </xf>
    <xf numFmtId="38" fontId="15" fillId="0" borderId="0" xfId="0" applyNumberFormat="1" applyFont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/>
      <protection/>
    </xf>
    <xf numFmtId="38" fontId="9" fillId="0" borderId="0" xfId="0" applyNumberFormat="1" applyFont="1" applyFill="1" applyBorder="1" applyAlignment="1" applyProtection="1">
      <alignment horizontal="center" vertical="center" wrapText="1"/>
      <protection/>
    </xf>
    <xf numFmtId="38" fontId="11" fillId="34" borderId="10" xfId="0" applyNumberFormat="1" applyFont="1" applyFill="1" applyBorder="1" applyAlignment="1" applyProtection="1">
      <alignment horizontal="center" vertical="center" wrapText="1"/>
      <protection/>
    </xf>
    <xf numFmtId="38" fontId="11" fillId="34" borderId="20" xfId="0" applyNumberFormat="1" applyFont="1" applyFill="1" applyBorder="1" applyAlignment="1" applyProtection="1">
      <alignment horizontal="center" vertical="center" wrapText="1"/>
      <protection/>
    </xf>
    <xf numFmtId="38" fontId="11" fillId="34" borderId="23" xfId="0" applyNumberFormat="1" applyFont="1" applyFill="1" applyBorder="1" applyAlignment="1" applyProtection="1">
      <alignment horizontal="center" vertical="center" wrapText="1"/>
      <protection/>
    </xf>
    <xf numFmtId="169" fontId="12" fillId="0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38" fontId="11" fillId="37" borderId="21" xfId="0" applyNumberFormat="1" applyFont="1" applyFill="1" applyBorder="1" applyAlignment="1" applyProtection="1">
      <alignment horizontal="center" vertical="center" wrapText="1"/>
      <protection/>
    </xf>
    <xf numFmtId="38" fontId="11" fillId="37" borderId="24" xfId="0" applyNumberFormat="1" applyFont="1" applyFill="1" applyBorder="1" applyAlignment="1" applyProtection="1">
      <alignment horizontal="center" vertical="center"/>
      <protection/>
    </xf>
    <xf numFmtId="38" fontId="11" fillId="37" borderId="25" xfId="0" applyNumberFormat="1" applyFont="1" applyFill="1" applyBorder="1" applyAlignment="1" applyProtection="1">
      <alignment horizontal="center" vertical="center"/>
      <protection/>
    </xf>
    <xf numFmtId="38" fontId="11" fillId="0" borderId="26" xfId="0" applyNumberFormat="1" applyFont="1" applyFill="1" applyBorder="1" applyAlignment="1" applyProtection="1">
      <alignment horizontal="center" vertical="center" wrapText="1"/>
      <protection/>
    </xf>
    <xf numFmtId="38" fontId="12" fillId="33" borderId="27" xfId="0" applyNumberFormat="1" applyFont="1" applyFill="1" applyBorder="1" applyAlignment="1" applyProtection="1">
      <alignment horizontal="center" vertical="center"/>
      <protection/>
    </xf>
    <xf numFmtId="38" fontId="12" fillId="33" borderId="28" xfId="0" applyNumberFormat="1" applyFont="1" applyFill="1" applyBorder="1" applyAlignment="1" applyProtection="1">
      <alignment horizontal="center" vertical="center"/>
      <protection/>
    </xf>
    <xf numFmtId="172" fontId="12" fillId="0" borderId="0" xfId="58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Fill="1" applyBorder="1" applyAlignment="1" applyProtection="1">
      <alignment horizontal="left" vertical="center" wrapText="1"/>
      <protection locked="0"/>
    </xf>
    <xf numFmtId="172" fontId="9" fillId="0" borderId="0" xfId="58" applyNumberFormat="1" applyFont="1" applyFill="1" applyBorder="1" applyAlignment="1" applyProtection="1">
      <alignment horizontal="center" vertical="center"/>
      <protection/>
    </xf>
    <xf numFmtId="172" fontId="6" fillId="0" borderId="11" xfId="58" applyNumberFormat="1" applyFont="1" applyFill="1" applyBorder="1" applyAlignment="1" applyProtection="1">
      <alignment horizontal="center" vertical="center" wrapText="1"/>
      <protection/>
    </xf>
    <xf numFmtId="172" fontId="3" fillId="0" borderId="0" xfId="58" applyNumberFormat="1" applyFont="1" applyBorder="1" applyAlignment="1" applyProtection="1">
      <alignment horizontal="center" vertical="center"/>
      <protection/>
    </xf>
    <xf numFmtId="172" fontId="3" fillId="0" borderId="0" xfId="58" applyNumberFormat="1" applyFont="1" applyAlignment="1" applyProtection="1">
      <alignment horizontal="center" vertical="center"/>
      <protection/>
    </xf>
    <xf numFmtId="172" fontId="3" fillId="0" borderId="0" xfId="58" applyNumberFormat="1" applyFont="1" applyFill="1" applyBorder="1" applyAlignment="1" applyProtection="1">
      <alignment horizontal="center" vertical="center"/>
      <protection/>
    </xf>
    <xf numFmtId="0" fontId="11" fillId="34" borderId="10" xfId="0" applyFont="1" applyFill="1" applyBorder="1" applyAlignment="1" applyProtection="1">
      <alignment horizontal="center" vertical="center" wrapTex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172" fontId="12" fillId="0" borderId="0" xfId="58" applyNumberFormat="1" applyFont="1" applyFill="1" applyBorder="1" applyAlignment="1" applyProtection="1">
      <alignment horizontal="center"/>
      <protection/>
    </xf>
    <xf numFmtId="0" fontId="4" fillId="0" borderId="0" xfId="55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172" fontId="12" fillId="0" borderId="0" xfId="58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38" fontId="11" fillId="36" borderId="10" xfId="0" applyNumberFormat="1" applyFont="1" applyFill="1" applyBorder="1" applyAlignment="1" applyProtection="1">
      <alignment horizontal="center" vertical="center"/>
      <protection/>
    </xf>
    <xf numFmtId="38" fontId="11" fillId="36" borderId="11" xfId="0" applyNumberFormat="1" applyFont="1" applyFill="1" applyBorder="1" applyAlignment="1" applyProtection="1">
      <alignment horizontal="center" vertical="center"/>
      <protection/>
    </xf>
    <xf numFmtId="38" fontId="11" fillId="36" borderId="20" xfId="0" applyNumberFormat="1" applyFont="1" applyFill="1" applyBorder="1" applyAlignment="1" applyProtection="1">
      <alignment horizontal="center" vertical="center"/>
      <protection/>
    </xf>
    <xf numFmtId="0" fontId="11" fillId="33" borderId="29" xfId="0" applyFont="1" applyFill="1" applyBorder="1" applyAlignment="1" applyProtection="1">
      <alignment horizontal="right" vertical="center"/>
      <protection/>
    </xf>
    <xf numFmtId="0" fontId="11" fillId="33" borderId="0" xfId="0" applyFont="1" applyFill="1" applyBorder="1" applyAlignment="1" applyProtection="1">
      <alignment horizontal="right" vertical="center"/>
      <protection/>
    </xf>
    <xf numFmtId="0" fontId="11" fillId="33" borderId="30" xfId="0" applyFont="1" applyFill="1" applyBorder="1" applyAlignment="1" applyProtection="1">
      <alignment horizontal="right" vertical="center"/>
      <protection/>
    </xf>
    <xf numFmtId="0" fontId="8" fillId="33" borderId="31" xfId="0" applyFont="1" applyFill="1" applyBorder="1" applyAlignment="1" applyProtection="1">
      <alignment horizontal="right" vertical="center"/>
      <protection/>
    </xf>
    <xf numFmtId="0" fontId="8" fillId="33" borderId="32" xfId="0" applyFont="1" applyFill="1" applyBorder="1" applyAlignment="1" applyProtection="1">
      <alignment horizontal="right" vertical="center"/>
      <protection/>
    </xf>
    <xf numFmtId="0" fontId="8" fillId="33" borderId="33" xfId="0" applyFont="1" applyFill="1" applyBorder="1" applyAlignment="1" applyProtection="1">
      <alignment horizontal="right" vertical="center"/>
      <protection/>
    </xf>
    <xf numFmtId="0" fontId="14" fillId="33" borderId="34" xfId="0" applyFont="1" applyFill="1" applyBorder="1" applyAlignment="1" applyProtection="1">
      <alignment horizontal="right" vertical="center"/>
      <protection/>
    </xf>
    <xf numFmtId="0" fontId="14" fillId="33" borderId="35" xfId="0" applyFont="1" applyFill="1" applyBorder="1" applyAlignment="1" applyProtection="1">
      <alignment horizontal="right" vertical="center"/>
      <protection/>
    </xf>
    <xf numFmtId="0" fontId="14" fillId="33" borderId="36" xfId="0" applyFont="1" applyFill="1" applyBorder="1" applyAlignment="1" applyProtection="1">
      <alignment horizontal="right" vertical="center"/>
      <protection/>
    </xf>
    <xf numFmtId="0" fontId="8" fillId="33" borderId="29" xfId="0" applyFont="1" applyFill="1" applyBorder="1" applyAlignment="1" applyProtection="1">
      <alignment horizontal="right" vertical="center"/>
      <protection/>
    </xf>
    <xf numFmtId="0" fontId="8" fillId="33" borderId="0" xfId="0" applyFont="1" applyFill="1" applyBorder="1" applyAlignment="1" applyProtection="1">
      <alignment horizontal="right" vertical="center"/>
      <protection/>
    </xf>
    <xf numFmtId="0" fontId="8" fillId="33" borderId="30" xfId="0" applyFont="1" applyFill="1" applyBorder="1" applyAlignment="1" applyProtection="1">
      <alignment horizontal="righ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8" fillId="34" borderId="35" xfId="0" applyFont="1" applyFill="1" applyBorder="1" applyAlignment="1" applyProtection="1">
      <alignment horizontal="center" vertical="center"/>
      <protection/>
    </xf>
    <xf numFmtId="0" fontId="8" fillId="34" borderId="36" xfId="0" applyFont="1" applyFill="1" applyBorder="1" applyAlignment="1" applyProtection="1">
      <alignment horizontal="center" vertical="center"/>
      <protection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4" fillId="37" borderId="37" xfId="55" applyFont="1" applyFill="1" applyBorder="1" applyAlignment="1" applyProtection="1">
      <alignment horizontal="right" vertical="center"/>
      <protection/>
    </xf>
    <xf numFmtId="0" fontId="4" fillId="37" borderId="23" xfId="55" applyFont="1" applyFill="1" applyBorder="1" applyAlignment="1" applyProtection="1">
      <alignment horizontal="right" vertical="center"/>
      <protection/>
    </xf>
    <xf numFmtId="0" fontId="6" fillId="0" borderId="11" xfId="55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ook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DI24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G8" sqref="G8"/>
    </sheetView>
  </sheetViews>
  <sheetFormatPr defaultColWidth="9.33203125" defaultRowHeight="10.5"/>
  <cols>
    <col min="1" max="1" width="2.5" style="65" bestFit="1" customWidth="1"/>
    <col min="2" max="2" width="7.83203125" style="66" bestFit="1" customWidth="1"/>
    <col min="3" max="3" width="75.83203125" style="65" customWidth="1"/>
    <col min="4" max="6" width="16.83203125" style="67" customWidth="1"/>
    <col min="7" max="7" width="18.5" style="67" bestFit="1" customWidth="1"/>
    <col min="8" max="8" width="10.5" style="65" customWidth="1"/>
    <col min="9" max="9" width="5.16015625" style="65" customWidth="1"/>
    <col min="10" max="10" width="10.5" style="65" bestFit="1" customWidth="1"/>
    <col min="11" max="14" width="12.83203125" style="65" customWidth="1"/>
    <col min="15" max="16384" width="9.33203125" style="65" customWidth="1"/>
  </cols>
  <sheetData>
    <row r="1" spans="1:113" s="19" customFormat="1" ht="20.25">
      <c r="A1" s="118" t="s">
        <v>19</v>
      </c>
      <c r="B1" s="119"/>
      <c r="C1" s="119"/>
      <c r="D1" s="119"/>
      <c r="E1" s="119"/>
      <c r="F1" s="119"/>
      <c r="G1" s="120"/>
      <c r="DI1" s="62"/>
    </row>
    <row r="2" spans="1:72" s="19" customFormat="1" ht="6" customHeight="1">
      <c r="A2" s="121"/>
      <c r="B2" s="122"/>
      <c r="C2" s="122"/>
      <c r="D2" s="122"/>
      <c r="E2" s="122"/>
      <c r="F2" s="122"/>
      <c r="G2" s="123"/>
      <c r="BC2" s="62"/>
      <c r="BT2" s="62"/>
    </row>
    <row r="3" spans="1:7" s="19" customFormat="1" ht="12.75">
      <c r="A3" s="112" t="s">
        <v>60</v>
      </c>
      <c r="B3" s="113"/>
      <c r="C3" s="113"/>
      <c r="D3" s="113"/>
      <c r="E3" s="113"/>
      <c r="F3" s="113"/>
      <c r="G3" s="114"/>
    </row>
    <row r="4" spans="1:7" s="19" customFormat="1" ht="12.75">
      <c r="A4" s="112" t="s">
        <v>61</v>
      </c>
      <c r="B4" s="113"/>
      <c r="C4" s="113"/>
      <c r="D4" s="113"/>
      <c r="E4" s="113"/>
      <c r="F4" s="113"/>
      <c r="G4" s="114"/>
    </row>
    <row r="5" spans="1:7" s="19" customFormat="1" ht="16.5" thickBot="1">
      <c r="A5" s="115" t="s">
        <v>62</v>
      </c>
      <c r="B5" s="116"/>
      <c r="C5" s="116"/>
      <c r="D5" s="116"/>
      <c r="E5" s="116"/>
      <c r="F5" s="116"/>
      <c r="G5" s="117"/>
    </row>
    <row r="6" spans="1:7" s="44" customFormat="1" ht="26.25" thickBot="1">
      <c r="A6" s="38" t="s">
        <v>29</v>
      </c>
      <c r="B6" s="39" t="s">
        <v>37</v>
      </c>
      <c r="C6" s="39" t="s">
        <v>15</v>
      </c>
      <c r="D6" s="63" t="s">
        <v>30</v>
      </c>
      <c r="E6" s="63" t="s">
        <v>31</v>
      </c>
      <c r="F6" s="63" t="s">
        <v>16</v>
      </c>
      <c r="G6" s="64" t="s">
        <v>32</v>
      </c>
    </row>
    <row r="7" spans="2:7" s="30" customFormat="1" ht="7.5" customHeight="1" thickBot="1">
      <c r="B7" s="2"/>
      <c r="C7" s="1"/>
      <c r="D7" s="16"/>
      <c r="E7" s="17"/>
      <c r="F7" s="26"/>
      <c r="G7" s="26"/>
    </row>
    <row r="8" spans="1:14" ht="13.5" thickBot="1">
      <c r="A8" s="65" t="s">
        <v>63</v>
      </c>
      <c r="B8" s="66">
        <v>110</v>
      </c>
      <c r="C8" s="65" t="s">
        <v>64</v>
      </c>
      <c r="D8" s="67">
        <v>1320125.12</v>
      </c>
      <c r="E8" s="67">
        <v>1502293.7</v>
      </c>
      <c r="F8" s="67">
        <v>1385724.7059041888</v>
      </c>
      <c r="G8" s="67">
        <f>SUMIF(DISCRETIONARY!B11:B65536,"="&amp;SUMMARY!B8,DISCRETIONARY!$P$11:$P$65536)+SUMIF(PERSONNEL!$A$10:$A$65536,"="&amp;SUMMARY!B8,PERSONNEL!$L$10:$L$65536)</f>
        <v>1448797.0600000003</v>
      </c>
      <c r="K8" s="100" t="s">
        <v>54</v>
      </c>
      <c r="L8" s="101" t="s">
        <v>55</v>
      </c>
      <c r="M8" s="101" t="s">
        <v>56</v>
      </c>
      <c r="N8" s="102" t="s">
        <v>57</v>
      </c>
    </row>
    <row r="9" spans="1:14" ht="12.75">
      <c r="A9" s="65" t="s">
        <v>63</v>
      </c>
      <c r="B9" s="66">
        <v>118</v>
      </c>
      <c r="C9" s="65" t="s">
        <v>154</v>
      </c>
      <c r="D9" s="67">
        <v>161974.6</v>
      </c>
      <c r="E9" s="67">
        <v>202469.79</v>
      </c>
      <c r="F9" s="67">
        <v>207577</v>
      </c>
      <c r="G9" s="67">
        <f>SUMIF(DISCRETIONARY!B11:B65536,"="&amp;SUMMARY!B9,DISCRETIONARY!$P$11:$P$65536)+SUMIF(PERSONNEL!$A$10:$A$65536,"="&amp;SUMMARY!B9,PERSONNEL!$L$10:$L$65536)</f>
        <v>235952.99000000002</v>
      </c>
      <c r="J9" s="103" t="s">
        <v>58</v>
      </c>
      <c r="K9" s="67">
        <v>2133764.5862354967</v>
      </c>
      <c r="L9" s="67">
        <v>2129383.29</v>
      </c>
      <c r="M9" s="67">
        <f>L9-K9</f>
        <v>-4381.296235496644</v>
      </c>
      <c r="N9" s="104">
        <f>M9/K9</f>
        <v>-0.0020533175326648214</v>
      </c>
    </row>
    <row r="10" spans="1:14" ht="12.75">
      <c r="A10" s="65" t="s">
        <v>63</v>
      </c>
      <c r="B10" s="66">
        <v>130</v>
      </c>
      <c r="C10" s="65" t="s">
        <v>174</v>
      </c>
      <c r="D10" s="67">
        <v>106868.5</v>
      </c>
      <c r="E10" s="67">
        <v>96999.6</v>
      </c>
      <c r="F10" s="67">
        <v>90290.51524932106</v>
      </c>
      <c r="G10" s="67">
        <f>SUMIF(DISCRETIONARY!B11:B65536,"="&amp;SUMMARY!B10,DISCRETIONARY!$P$11:$P$65536)+SUMIF(PERSONNEL!$A$10:$A$65536,"="&amp;SUMMARY!B10,PERSONNEL!$L$10:$L$65536)</f>
        <v>96562.66</v>
      </c>
      <c r="J10" s="103" t="s">
        <v>25</v>
      </c>
      <c r="K10" s="67">
        <v>539955.0855758216</v>
      </c>
      <c r="L10" s="67">
        <v>672569.8917759999</v>
      </c>
      <c r="M10" s="67">
        <f>L10-K10</f>
        <v>132614.80620017834</v>
      </c>
      <c r="N10" s="104">
        <f>M10/K10</f>
        <v>0.24560340247329016</v>
      </c>
    </row>
    <row r="11" spans="1:14" ht="12.75">
      <c r="A11" s="65" t="s">
        <v>63</v>
      </c>
      <c r="B11" s="66">
        <v>131</v>
      </c>
      <c r="C11" s="65" t="s">
        <v>182</v>
      </c>
      <c r="D11" s="67">
        <v>67947.04</v>
      </c>
      <c r="E11" s="67">
        <v>81975.36</v>
      </c>
      <c r="F11" s="67">
        <v>81121</v>
      </c>
      <c r="G11" s="67">
        <f>SUMIF(DISCRETIONARY!B11:B65536,"="&amp;SUMMARY!B11,DISCRETIONARY!$P$11:$P$65536)+SUMIF(PERSONNEL!$A$10:$A$65536,"="&amp;SUMMARY!B11,PERSONNEL!$L$10:$L$65536)</f>
        <v>80496.65</v>
      </c>
      <c r="J11" s="103" t="s">
        <v>59</v>
      </c>
      <c r="K11" s="67">
        <v>32859</v>
      </c>
      <c r="L11" s="67">
        <v>31597</v>
      </c>
      <c r="M11" s="67">
        <f>L11-K11</f>
        <v>-1262</v>
      </c>
      <c r="N11" s="104">
        <f>M11/K11</f>
        <v>-0.03840652484859551</v>
      </c>
    </row>
    <row r="12" spans="1:7" ht="12.75">
      <c r="A12" s="65" t="s">
        <v>63</v>
      </c>
      <c r="B12" s="66">
        <v>140</v>
      </c>
      <c r="C12" s="65" t="s">
        <v>190</v>
      </c>
      <c r="D12" s="67">
        <v>194524.71</v>
      </c>
      <c r="E12" s="67">
        <v>146068.24</v>
      </c>
      <c r="F12" s="67">
        <v>116107</v>
      </c>
      <c r="G12" s="67">
        <f>SUMIF(DISCRETIONARY!B11:B65536,"="&amp;SUMMARY!B12,DISCRETIONARY!$P$11:$P$65536)+SUMIF(PERSONNEL!$A$10:$A$65536,"="&amp;SUMMARY!B12,PERSONNEL!$L$10:$L$65536)</f>
        <v>49561.380000000005</v>
      </c>
    </row>
    <row r="13" spans="1:7" ht="12.75">
      <c r="A13" s="65" t="s">
        <v>63</v>
      </c>
      <c r="B13" s="66">
        <v>142</v>
      </c>
      <c r="C13" s="65" t="s">
        <v>200</v>
      </c>
      <c r="D13" s="67">
        <v>66514.27</v>
      </c>
      <c r="E13" s="67">
        <v>69007.42</v>
      </c>
      <c r="F13" s="67">
        <v>70536</v>
      </c>
      <c r="G13" s="67">
        <f>SUMIF(DISCRETIONARY!B11:B65536,"="&amp;SUMMARY!B13,DISCRETIONARY!$P$11:$P$65536)+SUMIF(PERSONNEL!$A$10:$A$65536,"="&amp;SUMMARY!B13,PERSONNEL!$L$10:$L$65536)</f>
        <v>64376.43</v>
      </c>
    </row>
    <row r="14" spans="1:7" ht="12.75">
      <c r="A14" s="65" t="s">
        <v>63</v>
      </c>
      <c r="B14" s="66">
        <v>165</v>
      </c>
      <c r="C14" s="65" t="s">
        <v>215</v>
      </c>
      <c r="D14" s="67">
        <v>66424.48</v>
      </c>
      <c r="E14" s="67">
        <v>66549.42</v>
      </c>
      <c r="F14" s="67">
        <v>55145.322400995734</v>
      </c>
      <c r="G14" s="67">
        <f>SUMIF(DISCRETIONARY!B11:B65536,"="&amp;SUMMARY!B14,DISCRETIONARY!$P$11:$P$65536)+SUMIF(PERSONNEL!$A$10:$A$65536,"="&amp;SUMMARY!B14,PERSONNEL!$L$10:$L$65536)</f>
        <v>0</v>
      </c>
    </row>
    <row r="15" spans="1:7" ht="12.75">
      <c r="A15" s="65" t="s">
        <v>63</v>
      </c>
      <c r="B15" s="66">
        <v>172</v>
      </c>
      <c r="C15" s="65" t="s">
        <v>216</v>
      </c>
      <c r="D15" s="67">
        <v>63868.6</v>
      </c>
      <c r="E15" s="67">
        <v>66673.8</v>
      </c>
      <c r="F15" s="67">
        <v>42435.04268098998</v>
      </c>
      <c r="G15" s="67">
        <f>SUMIF(DISCRETIONARY!B11:B65536,"="&amp;SUMMARY!B15,DISCRETIONARY!$P$11:$P$65536)+SUMIF(PERSONNEL!$A$10:$A$65536,"="&amp;SUMMARY!B15,PERSONNEL!$L$10:$L$65536)</f>
        <v>67274.75</v>
      </c>
    </row>
    <row r="16" spans="1:7" ht="12.75">
      <c r="A16" s="65" t="s">
        <v>63</v>
      </c>
      <c r="B16" s="66">
        <v>186</v>
      </c>
      <c r="C16" s="65" t="s">
        <v>224</v>
      </c>
      <c r="D16" s="67">
        <v>91430.18</v>
      </c>
      <c r="E16" s="67">
        <v>84763.63</v>
      </c>
      <c r="F16" s="67">
        <v>84828</v>
      </c>
      <c r="G16" s="67">
        <f>SUMIF(DISCRETIONARY!B11:B65536,"="&amp;SUMMARY!B16,DISCRETIONARY!$P$11:$P$65536)+SUMIF(PERSONNEL!$A$10:$A$65536,"="&amp;SUMMARY!B16,PERSONNEL!$L$10:$L$65536)</f>
        <v>86361.37</v>
      </c>
    </row>
    <row r="17" spans="1:7" ht="12.75">
      <c r="A17" s="65" t="s">
        <v>63</v>
      </c>
      <c r="B17" s="66">
        <v>210</v>
      </c>
      <c r="C17" s="65" t="s">
        <v>238</v>
      </c>
      <c r="D17" s="67">
        <v>341321.8</v>
      </c>
      <c r="E17" s="67">
        <v>392061.73</v>
      </c>
      <c r="F17" s="67">
        <v>237581.63696386723</v>
      </c>
      <c r="G17" s="67">
        <f>SUMIF(DISCRETIONARY!B11:B65536,"="&amp;SUMMARY!B17,DISCRETIONARY!$P$11:$P$65536)+SUMIF(PERSONNEL!$A$10:$A$65536,"="&amp;SUMMARY!B17,PERSONNEL!$L$10:$L$65536)+SUM(PERSONNEL!$AD$10:$AE$65536)</f>
        <v>359095.8000000001</v>
      </c>
    </row>
    <row r="18" spans="1:7" ht="12.75">
      <c r="A18" s="65" t="s">
        <v>63</v>
      </c>
      <c r="B18" s="66">
        <v>230</v>
      </c>
      <c r="C18" s="65" t="s">
        <v>239</v>
      </c>
      <c r="D18" s="67">
        <v>212364.45</v>
      </c>
      <c r="E18" s="67">
        <v>227830.06</v>
      </c>
      <c r="F18" s="67">
        <v>245569.90339896356</v>
      </c>
      <c r="G18" s="67">
        <f>SUMIF(DISCRETIONARY!B11:B65536,"="&amp;SUMMARY!B18,DISCRETIONARY!$P$11:$P$65536)+SUMIF(PERSONNEL!$A$10:$A$65536,"="&amp;SUMMARY!B18,PERSONNEL!$L$10:$L$65536)+SUM(PERSONNEL!$AC$10:$AC$65536)</f>
        <v>250883.091776</v>
      </c>
    </row>
    <row r="19" spans="1:7" ht="12.75">
      <c r="A19" s="65" t="s">
        <v>63</v>
      </c>
      <c r="B19" s="66">
        <v>290</v>
      </c>
      <c r="C19" s="65" t="s">
        <v>240</v>
      </c>
      <c r="D19" s="67">
        <v>58970.6</v>
      </c>
      <c r="E19" s="67">
        <v>63131.54</v>
      </c>
      <c r="F19" s="67">
        <v>56803.54521299059</v>
      </c>
      <c r="G19" s="67">
        <f>SUMIF(DISCRETIONARY!B11:B65536,"="&amp;SUMMARY!B19,DISCRETIONARY!$P$11:$P$65536)+SUM(DISCRETIONARY!$Q$10:$Q$65536)+SUMIF(PERSONNEL!$A$10:$A$65536,"="&amp;SUMMARY!B19,PERSONNEL!$L$10:$L$65536)+SUM(PERSONNEL!$AB$10:$AB$65536)</f>
        <v>62591</v>
      </c>
    </row>
    <row r="20" spans="1:7" ht="12.75">
      <c r="A20" s="65" t="s">
        <v>63</v>
      </c>
      <c r="B20" s="66">
        <v>580</v>
      </c>
      <c r="C20" s="65" t="s">
        <v>241</v>
      </c>
      <c r="D20" s="67">
        <v>0</v>
      </c>
      <c r="E20" s="67">
        <v>0</v>
      </c>
      <c r="F20" s="67">
        <v>506</v>
      </c>
      <c r="G20" s="67">
        <f>SUMIF(DISCRETIONARY!B11:B65536,"="&amp;SUMMARY!B20,DISCRETIONARY!$P$11:$P$65536)+SUMIF(PERSONNEL!$A$10:$A$65536,"="&amp;SUMMARY!B20,PERSONNEL!$L$10:$L$65536)</f>
        <v>505</v>
      </c>
    </row>
    <row r="21" spans="1:7" ht="12.75">
      <c r="A21" s="65" t="s">
        <v>63</v>
      </c>
      <c r="B21" s="66">
        <v>610</v>
      </c>
      <c r="C21" s="65" t="s">
        <v>246</v>
      </c>
      <c r="D21" s="67">
        <v>22310.12</v>
      </c>
      <c r="E21" s="67">
        <v>29444.4</v>
      </c>
      <c r="F21" s="67">
        <v>28331</v>
      </c>
      <c r="G21" s="67">
        <f>SUMIF(DISCRETIONARY!B11:B65536,"="&amp;SUMMARY!B21,DISCRETIONARY!$P$11:$P$65536)+SUMIF(PERSONNEL!$A$10:$A$65536,"="&amp;SUMMARY!B21,PERSONNEL!$L$10:$L$65536)</f>
        <v>27385</v>
      </c>
    </row>
    <row r="22" spans="1:7" ht="12.75">
      <c r="A22" s="65" t="s">
        <v>63</v>
      </c>
      <c r="B22" s="66">
        <v>730</v>
      </c>
      <c r="C22" s="65" t="s">
        <v>254</v>
      </c>
      <c r="D22" s="67">
        <v>0</v>
      </c>
      <c r="E22" s="67">
        <v>1469.88</v>
      </c>
      <c r="F22" s="67">
        <v>4022</v>
      </c>
      <c r="G22" s="67">
        <f>SUMIF(DISCRETIONARY!B11:B65536,"="&amp;SUMMARY!B22,DISCRETIONARY!$P$11:$P$65536)+SUMIF(PERSONNEL!$A$10:$A$65536,"="&amp;SUMMARY!B22,PERSONNEL!$L$10:$L$65536)</f>
        <v>3707</v>
      </c>
    </row>
    <row r="23" ht="13.5" thickBot="1"/>
    <row r="24" spans="3:8" ht="13.5" thickBot="1">
      <c r="C24" s="108" t="s">
        <v>8</v>
      </c>
      <c r="D24" s="109">
        <f>SUM(D8:D22)</f>
        <v>2774644.4700000007</v>
      </c>
      <c r="E24" s="110">
        <f>SUM(E8:E22)</f>
        <v>3030738.57</v>
      </c>
      <c r="F24" s="110">
        <f>SUM(F8:F22)</f>
        <v>2706578.6718113166</v>
      </c>
      <c r="G24" s="111">
        <f>SUM(G8:G22)</f>
        <v>2833550.181776</v>
      </c>
      <c r="H24" s="107">
        <f>(G24-F24)/F24</f>
        <v>0.046912181525361224</v>
      </c>
    </row>
  </sheetData>
  <sheetProtection password="CEE9" sheet="1" objects="1" scenarios="1"/>
  <mergeCells count="5">
    <mergeCell ref="A4:G4"/>
    <mergeCell ref="A5:G5"/>
    <mergeCell ref="A1:G1"/>
    <mergeCell ref="A2:G2"/>
    <mergeCell ref="A3:G3"/>
  </mergeCells>
  <printOptions horizont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T24"/>
  <sheetViews>
    <sheetView zoomScalePageLayoutView="0" workbookViewId="0" topLeftCell="A1">
      <pane ySplit="9" topLeftCell="A10" activePane="bottomLeft" state="frozen"/>
      <selection pane="topLeft" activeCell="G18" sqref="G18"/>
      <selection pane="bottomLeft" activeCell="P11" sqref="P11"/>
    </sheetView>
  </sheetViews>
  <sheetFormatPr defaultColWidth="9.33203125" defaultRowHeight="12.75" customHeight="1"/>
  <cols>
    <col min="1" max="1" width="6.5" style="57" bestFit="1" customWidth="1"/>
    <col min="2" max="2" width="6.66015625" style="57" bestFit="1" customWidth="1"/>
    <col min="3" max="3" width="3" style="57" customWidth="1"/>
    <col min="4" max="4" width="5.33203125" style="57" bestFit="1" customWidth="1"/>
    <col min="5" max="7" width="3.83203125" style="58" customWidth="1"/>
    <col min="8" max="8" width="10.5" style="59" customWidth="1"/>
    <col min="9" max="9" width="5.16015625" style="57" customWidth="1"/>
    <col min="10" max="10" width="6.83203125" style="60" bestFit="1" customWidth="1"/>
    <col min="11" max="11" width="38" style="52" bestFit="1" customWidth="1"/>
    <col min="12" max="15" width="15.83203125" style="61" customWidth="1"/>
    <col min="16" max="16" width="15.83203125" style="18" customWidth="1"/>
    <col min="17" max="17" width="16.16015625" style="61" customWidth="1"/>
    <col min="18" max="18" width="6.66015625" style="61" bestFit="1" customWidth="1"/>
    <col min="19" max="19" width="31.5" style="57" bestFit="1" customWidth="1"/>
    <col min="20" max="20" width="8.83203125" style="52" bestFit="1" customWidth="1"/>
    <col min="21" max="21" width="5.5" style="52" bestFit="1" customWidth="1"/>
    <col min="22" max="22" width="6.83203125" style="52" bestFit="1" customWidth="1"/>
    <col min="23" max="23" width="5.83203125" style="52" bestFit="1" customWidth="1"/>
    <col min="24" max="24" width="9.33203125" style="52" customWidth="1"/>
    <col min="25" max="25" width="6.83203125" style="52" bestFit="1" customWidth="1"/>
    <col min="26" max="26" width="5.16015625" style="52" bestFit="1" customWidth="1"/>
    <col min="27" max="27" width="4.33203125" style="52" bestFit="1" customWidth="1"/>
    <col min="28" max="28" width="4.16015625" style="52" bestFit="1" customWidth="1"/>
    <col min="29" max="29" width="6.16015625" style="52" bestFit="1" customWidth="1"/>
    <col min="30" max="30" width="8.83203125" style="52" bestFit="1" customWidth="1"/>
    <col min="31" max="31" width="11.66015625" style="52" bestFit="1" customWidth="1"/>
    <col min="32" max="32" width="7.5" style="52" bestFit="1" customWidth="1"/>
    <col min="33" max="33" width="8.33203125" style="52" bestFit="1" customWidth="1"/>
    <col min="34" max="34" width="4.33203125" style="52" bestFit="1" customWidth="1"/>
    <col min="35" max="35" width="10" style="52" bestFit="1" customWidth="1"/>
    <col min="36" max="36" width="10.83203125" style="52" bestFit="1" customWidth="1"/>
    <col min="37" max="37" width="7" style="52" bestFit="1" customWidth="1"/>
    <col min="38" max="38" width="11.33203125" style="52" bestFit="1" customWidth="1"/>
    <col min="39" max="39" width="10.33203125" style="52" bestFit="1" customWidth="1"/>
    <col min="40" max="40" width="9.16015625" style="52" bestFit="1" customWidth="1"/>
    <col min="41" max="41" width="6.16015625" style="52" bestFit="1" customWidth="1"/>
    <col min="42" max="42" width="7" style="52" bestFit="1" customWidth="1"/>
    <col min="43" max="43" width="5.5" style="52" bestFit="1" customWidth="1"/>
    <col min="44" max="44" width="7.5" style="52" bestFit="1" customWidth="1"/>
    <col min="45" max="45" width="8.83203125" style="52" bestFit="1" customWidth="1"/>
    <col min="46" max="46" width="7.5" style="52" bestFit="1" customWidth="1"/>
    <col min="47" max="47" width="8.83203125" style="52" bestFit="1" customWidth="1"/>
    <col min="48" max="48" width="10.83203125" style="52" bestFit="1" customWidth="1"/>
    <col min="49" max="49" width="9.83203125" style="52" bestFit="1" customWidth="1"/>
    <col min="50" max="50" width="9.5" style="52" bestFit="1" customWidth="1"/>
    <col min="51" max="51" width="11.83203125" style="52" bestFit="1" customWidth="1"/>
    <col min="52" max="52" width="8.66015625" style="52" bestFit="1" customWidth="1"/>
    <col min="53" max="53" width="6.5" style="52" bestFit="1" customWidth="1"/>
    <col min="54" max="54" width="9.5" style="52" bestFit="1" customWidth="1"/>
    <col min="55" max="55" width="9.66015625" style="52" bestFit="1" customWidth="1"/>
    <col min="56" max="56" width="10.5" style="52" bestFit="1" customWidth="1"/>
    <col min="57" max="57" width="7.83203125" style="52" bestFit="1" customWidth="1"/>
    <col min="58" max="58" width="5.33203125" style="52" bestFit="1" customWidth="1"/>
    <col min="59" max="59" width="24.5" style="52" bestFit="1" customWidth="1"/>
    <col min="60" max="60" width="9.33203125" style="52" customWidth="1"/>
    <col min="61" max="61" width="9" style="52" bestFit="1" customWidth="1"/>
    <col min="62" max="62" width="9.16015625" style="52" bestFit="1" customWidth="1"/>
    <col min="63" max="63" width="10" style="52" bestFit="1" customWidth="1"/>
    <col min="64" max="64" width="9" style="52" bestFit="1" customWidth="1"/>
    <col min="65" max="65" width="8.83203125" style="52" bestFit="1" customWidth="1"/>
    <col min="66" max="66" width="8.16015625" style="52" bestFit="1" customWidth="1"/>
    <col min="67" max="69" width="10.83203125" style="52" bestFit="1" customWidth="1"/>
    <col min="70" max="70" width="9.66015625" style="52" bestFit="1" customWidth="1"/>
    <col min="71" max="71" width="22" style="52" bestFit="1" customWidth="1"/>
    <col min="72" max="72" width="6.5" style="52" bestFit="1" customWidth="1"/>
    <col min="73" max="73" width="20.16015625" style="52" bestFit="1" customWidth="1"/>
    <col min="74" max="74" width="10.16015625" style="52" bestFit="1" customWidth="1"/>
    <col min="75" max="75" width="5.16015625" style="52" bestFit="1" customWidth="1"/>
    <col min="76" max="76" width="10.66015625" style="52" bestFit="1" customWidth="1"/>
    <col min="77" max="77" width="12.16015625" style="52" bestFit="1" customWidth="1"/>
    <col min="78" max="78" width="4.33203125" style="52" bestFit="1" customWidth="1"/>
    <col min="79" max="79" width="13.5" style="52" bestFit="1" customWidth="1"/>
    <col min="80" max="80" width="14.33203125" style="52" bestFit="1" customWidth="1"/>
    <col min="81" max="83" width="11.33203125" style="52" bestFit="1" customWidth="1"/>
    <col min="84" max="84" width="5.33203125" style="52" bestFit="1" customWidth="1"/>
    <col min="85" max="85" width="53.16015625" style="52" bestFit="1" customWidth="1"/>
    <col min="86" max="16384" width="9.33203125" style="52" customWidth="1"/>
  </cols>
  <sheetData>
    <row r="1" spans="1:19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20"/>
      <c r="Q1" s="80"/>
      <c r="R1" s="80"/>
      <c r="S1" s="74"/>
    </row>
    <row r="2" spans="1:19" s="19" customFormat="1" ht="6" customHeight="1">
      <c r="A2" s="12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9"/>
      <c r="Q2" s="80"/>
      <c r="R2" s="80"/>
      <c r="S2" s="74"/>
    </row>
    <row r="3" spans="1:19" s="19" customFormat="1" ht="15" customHeight="1">
      <c r="A3" s="112" t="str">
        <f>SUMMARY!A3</f>
        <v>AVONDALE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4"/>
      <c r="Q3" s="80"/>
      <c r="R3" s="80"/>
      <c r="S3" s="74"/>
    </row>
    <row r="4" spans="1:19" s="19" customFormat="1" ht="12.75">
      <c r="A4" s="112" t="str">
        <f>SUMMARY!A4</f>
        <v>PROJECT 000101 LOC 120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4"/>
      <c r="Q4" s="80"/>
      <c r="R4" s="80"/>
      <c r="S4" s="74"/>
    </row>
    <row r="5" spans="1:19" s="19" customFormat="1" ht="16.5" thickBot="1">
      <c r="A5" s="121" t="str">
        <f>SUMMARY!A5</f>
        <v>Schools</v>
      </c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  <c r="Q5" s="80"/>
      <c r="R5" s="80"/>
      <c r="S5" s="74"/>
    </row>
    <row r="6" spans="1:19" s="37" customFormat="1" ht="16.5" thickBot="1">
      <c r="A6" s="124" t="s">
        <v>49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  <c r="P6" s="126"/>
      <c r="Q6" s="81"/>
      <c r="R6" s="81"/>
      <c r="S6" s="86"/>
    </row>
    <row r="7" spans="1:19" s="44" customFormat="1" ht="39" thickBot="1">
      <c r="A7" s="38" t="s">
        <v>26</v>
      </c>
      <c r="B7" s="39" t="s">
        <v>38</v>
      </c>
      <c r="C7" s="39" t="s">
        <v>29</v>
      </c>
      <c r="D7" s="39" t="s">
        <v>0</v>
      </c>
      <c r="E7" s="40" t="s">
        <v>1</v>
      </c>
      <c r="F7" s="40" t="s">
        <v>2</v>
      </c>
      <c r="G7" s="40" t="s">
        <v>3</v>
      </c>
      <c r="H7" s="41" t="s">
        <v>4</v>
      </c>
      <c r="I7" s="39" t="s">
        <v>5</v>
      </c>
      <c r="J7" s="42" t="s">
        <v>6</v>
      </c>
      <c r="K7" s="39" t="s">
        <v>7</v>
      </c>
      <c r="L7" s="43" t="s">
        <v>35</v>
      </c>
      <c r="M7" s="43" t="s">
        <v>36</v>
      </c>
      <c r="N7" s="43" t="s">
        <v>16</v>
      </c>
      <c r="O7" s="90" t="s">
        <v>18</v>
      </c>
      <c r="P7" s="87" t="s">
        <v>17</v>
      </c>
      <c r="Q7" s="82" t="s">
        <v>47</v>
      </c>
      <c r="R7" s="84" t="s">
        <v>37</v>
      </c>
      <c r="S7" s="83" t="s">
        <v>48</v>
      </c>
    </row>
    <row r="8" spans="1:20" ht="15" customHeight="1">
      <c r="A8" s="45"/>
      <c r="B8" s="45"/>
      <c r="C8" s="45"/>
      <c r="D8" s="45"/>
      <c r="E8" s="46"/>
      <c r="F8" s="46"/>
      <c r="G8" s="46"/>
      <c r="H8" s="47"/>
      <c r="I8" s="45"/>
      <c r="J8" s="48"/>
      <c r="K8" s="49" t="s">
        <v>24</v>
      </c>
      <c r="L8" s="50">
        <f>SUMIF($C10:$C65536,"=R",L10:L65536)</f>
        <v>0</v>
      </c>
      <c r="M8" s="51">
        <f>SUMIF($C10:$C65536,"=R",M10:M65536)</f>
        <v>0</v>
      </c>
      <c r="N8" s="51">
        <f>SUMIF($C10:$C65536,"=R",N10:N65536)</f>
        <v>0</v>
      </c>
      <c r="O8" s="91">
        <f>SUMIF($C10:$C65536,"=R",O10:O65536)</f>
        <v>0</v>
      </c>
      <c r="P8" s="88">
        <f>SUMIF(C10:C65536,"=R",P10:P65536)</f>
        <v>0</v>
      </c>
      <c r="T8" s="93">
        <f>IF(N8=0,0,(P8-N8)/N8)</f>
        <v>0</v>
      </c>
    </row>
    <row r="9" spans="1:20" ht="15" customHeight="1" thickBot="1">
      <c r="A9" s="45"/>
      <c r="B9" s="45"/>
      <c r="C9" s="45"/>
      <c r="D9" s="45"/>
      <c r="E9" s="46"/>
      <c r="F9" s="46"/>
      <c r="G9" s="46"/>
      <c r="H9" s="47"/>
      <c r="I9" s="45"/>
      <c r="J9" s="48"/>
      <c r="K9" s="53" t="s">
        <v>8</v>
      </c>
      <c r="L9" s="54">
        <f>SUMIF($C10:$C65536,"=X",L10:L65536)</f>
        <v>22310.12</v>
      </c>
      <c r="M9" s="55">
        <f>SUMIF($C10:$C65536,"=X",M10:M65536)</f>
        <v>30914.28</v>
      </c>
      <c r="N9" s="55">
        <f>SUMIF($C10:$C65536,"=X",N10:N65536)</f>
        <v>32859</v>
      </c>
      <c r="O9" s="92">
        <f>SUMIF($C10:$C65536,"=X",O10:O65536)</f>
        <v>5637.209999999999</v>
      </c>
      <c r="P9" s="89">
        <f>SUMIF(C10:C65536,"=X",P10:P65536)+SUMIF(C10:C65536,"=X",Q10:Q65536)</f>
        <v>31597</v>
      </c>
      <c r="T9" s="93">
        <f>IF(N9=0,0,(P9-N9)/N9)</f>
        <v>-0.03840652484859551</v>
      </c>
    </row>
    <row r="10" spans="1:19" s="29" customFormat="1" ht="12.75" customHeight="1">
      <c r="A10" s="1"/>
      <c r="B10" s="1"/>
      <c r="C10" s="1"/>
      <c r="D10" s="1"/>
      <c r="E10" s="2"/>
      <c r="F10" s="13"/>
      <c r="G10" s="14"/>
      <c r="H10" s="14"/>
      <c r="I10" s="14"/>
      <c r="J10" s="15"/>
      <c r="K10" s="13"/>
      <c r="L10" s="16"/>
      <c r="M10" s="16"/>
      <c r="N10" s="16"/>
      <c r="O10" s="36"/>
      <c r="P10" s="56"/>
      <c r="Q10" s="79"/>
      <c r="R10" s="79"/>
      <c r="S10" s="27"/>
    </row>
    <row r="11" spans="1:16" ht="12.75" customHeight="1">
      <c r="A11" s="106" t="s">
        <v>242</v>
      </c>
      <c r="P11" s="61"/>
    </row>
    <row r="12" spans="1:16" ht="12.75" customHeight="1">
      <c r="A12" s="57">
        <v>1000</v>
      </c>
      <c r="B12" s="57">
        <v>580</v>
      </c>
      <c r="C12" s="57" t="s">
        <v>63</v>
      </c>
      <c r="D12" s="57" t="s">
        <v>67</v>
      </c>
      <c r="E12" s="58" t="s">
        <v>68</v>
      </c>
      <c r="F12" s="58" t="s">
        <v>243</v>
      </c>
      <c r="G12" s="58" t="s">
        <v>70</v>
      </c>
      <c r="H12" s="59" t="s">
        <v>71</v>
      </c>
      <c r="I12" s="57" t="s">
        <v>72</v>
      </c>
      <c r="J12" s="60" t="s">
        <v>90</v>
      </c>
      <c r="K12" s="52" t="s">
        <v>244</v>
      </c>
      <c r="L12" s="61">
        <v>0</v>
      </c>
      <c r="M12" s="61">
        <v>0</v>
      </c>
      <c r="N12" s="61">
        <v>506</v>
      </c>
      <c r="O12" s="61">
        <v>0</v>
      </c>
      <c r="P12" s="18">
        <v>491</v>
      </c>
    </row>
    <row r="13" spans="1:16" ht="12.75" customHeight="1">
      <c r="A13" s="57">
        <v>1000</v>
      </c>
      <c r="B13" s="57">
        <v>580</v>
      </c>
      <c r="C13" s="57" t="s">
        <v>63</v>
      </c>
      <c r="D13" s="57" t="s">
        <v>67</v>
      </c>
      <c r="E13" s="58" t="s">
        <v>68</v>
      </c>
      <c r="F13" s="58" t="s">
        <v>243</v>
      </c>
      <c r="G13" s="58" t="s">
        <v>70</v>
      </c>
      <c r="H13" s="59" t="s">
        <v>71</v>
      </c>
      <c r="I13" s="57" t="s">
        <v>72</v>
      </c>
      <c r="J13" s="60" t="s">
        <v>150</v>
      </c>
      <c r="K13" s="52" t="s">
        <v>245</v>
      </c>
      <c r="L13" s="61">
        <v>0</v>
      </c>
      <c r="M13" s="61">
        <v>0</v>
      </c>
      <c r="N13" s="61">
        <v>0</v>
      </c>
      <c r="O13" s="61">
        <v>0</v>
      </c>
      <c r="P13" s="18">
        <v>14</v>
      </c>
    </row>
    <row r="14" spans="1:16" ht="12.75" customHeight="1">
      <c r="A14" s="106" t="s">
        <v>247</v>
      </c>
      <c r="P14" s="61"/>
    </row>
    <row r="15" spans="1:16" ht="12.75" customHeight="1">
      <c r="A15" s="57">
        <v>1000</v>
      </c>
      <c r="B15" s="57">
        <v>610</v>
      </c>
      <c r="C15" s="57" t="s">
        <v>63</v>
      </c>
      <c r="D15" s="57" t="s">
        <v>67</v>
      </c>
      <c r="E15" s="58" t="s">
        <v>68</v>
      </c>
      <c r="F15" s="58" t="s">
        <v>248</v>
      </c>
      <c r="G15" s="58" t="s">
        <v>70</v>
      </c>
      <c r="H15" s="59" t="s">
        <v>71</v>
      </c>
      <c r="I15" s="57" t="s">
        <v>72</v>
      </c>
      <c r="J15" s="60" t="s">
        <v>90</v>
      </c>
      <c r="K15" s="52" t="s">
        <v>249</v>
      </c>
      <c r="L15" s="61">
        <v>5121.37</v>
      </c>
      <c r="M15" s="61">
        <v>6298.64</v>
      </c>
      <c r="N15" s="61">
        <v>5783</v>
      </c>
      <c r="O15" s="61">
        <v>3638.05</v>
      </c>
      <c r="P15" s="18">
        <v>5752</v>
      </c>
    </row>
    <row r="16" spans="1:16" ht="12.75" customHeight="1">
      <c r="A16" s="57">
        <v>1000</v>
      </c>
      <c r="B16" s="57">
        <v>610</v>
      </c>
      <c r="C16" s="57" t="s">
        <v>63</v>
      </c>
      <c r="D16" s="57" t="s">
        <v>67</v>
      </c>
      <c r="E16" s="58" t="s">
        <v>68</v>
      </c>
      <c r="F16" s="58" t="s">
        <v>248</v>
      </c>
      <c r="G16" s="58" t="s">
        <v>70</v>
      </c>
      <c r="H16" s="59" t="s">
        <v>71</v>
      </c>
      <c r="I16" s="57" t="s">
        <v>72</v>
      </c>
      <c r="J16" s="60" t="s">
        <v>150</v>
      </c>
      <c r="K16" s="52" t="s">
        <v>249</v>
      </c>
      <c r="L16" s="61">
        <v>918.95</v>
      </c>
      <c r="M16" s="61">
        <v>814.36</v>
      </c>
      <c r="N16" s="61">
        <v>1683</v>
      </c>
      <c r="O16" s="61">
        <v>1145.29</v>
      </c>
      <c r="P16" s="18">
        <v>1443</v>
      </c>
    </row>
    <row r="17" spans="1:16" ht="12.75" customHeight="1">
      <c r="A17" s="57">
        <v>1000</v>
      </c>
      <c r="B17" s="57">
        <v>610</v>
      </c>
      <c r="C17" s="57" t="s">
        <v>63</v>
      </c>
      <c r="D17" s="57" t="s">
        <v>67</v>
      </c>
      <c r="E17" s="58" t="s">
        <v>68</v>
      </c>
      <c r="F17" s="58" t="s">
        <v>248</v>
      </c>
      <c r="G17" s="58" t="s">
        <v>77</v>
      </c>
      <c r="H17" s="59" t="s">
        <v>71</v>
      </c>
      <c r="I17" s="57" t="s">
        <v>72</v>
      </c>
      <c r="J17" s="60" t="s">
        <v>90</v>
      </c>
      <c r="K17" s="52" t="s">
        <v>250</v>
      </c>
      <c r="L17" s="61">
        <v>9880.32</v>
      </c>
      <c r="M17" s="61">
        <v>13392.71</v>
      </c>
      <c r="N17" s="61">
        <v>11968</v>
      </c>
      <c r="O17" s="61">
        <v>397.94</v>
      </c>
      <c r="P17" s="18">
        <v>11616</v>
      </c>
    </row>
    <row r="18" spans="1:16" ht="12.75" customHeight="1">
      <c r="A18" s="57">
        <v>1000</v>
      </c>
      <c r="B18" s="57">
        <v>610</v>
      </c>
      <c r="C18" s="57" t="s">
        <v>63</v>
      </c>
      <c r="D18" s="57" t="s">
        <v>67</v>
      </c>
      <c r="E18" s="58" t="s">
        <v>68</v>
      </c>
      <c r="F18" s="58" t="s">
        <v>248</v>
      </c>
      <c r="G18" s="58" t="s">
        <v>77</v>
      </c>
      <c r="H18" s="59" t="s">
        <v>71</v>
      </c>
      <c r="I18" s="57" t="s">
        <v>72</v>
      </c>
      <c r="J18" s="60" t="s">
        <v>150</v>
      </c>
      <c r="K18" s="52" t="s">
        <v>250</v>
      </c>
      <c r="L18" s="61">
        <v>152.48</v>
      </c>
      <c r="M18" s="61">
        <v>179.89</v>
      </c>
      <c r="N18" s="61">
        <v>374</v>
      </c>
      <c r="O18" s="61">
        <v>0</v>
      </c>
      <c r="P18" s="18">
        <v>330</v>
      </c>
    </row>
    <row r="19" spans="1:16" ht="12.75" customHeight="1">
      <c r="A19" s="57">
        <v>2220</v>
      </c>
      <c r="B19" s="57">
        <v>610</v>
      </c>
      <c r="C19" s="57" t="s">
        <v>63</v>
      </c>
      <c r="D19" s="57" t="s">
        <v>67</v>
      </c>
      <c r="E19" s="58" t="s">
        <v>68</v>
      </c>
      <c r="F19" s="58" t="s">
        <v>248</v>
      </c>
      <c r="G19" s="58" t="s">
        <v>70</v>
      </c>
      <c r="H19" s="59" t="s">
        <v>251</v>
      </c>
      <c r="I19" s="57" t="s">
        <v>72</v>
      </c>
      <c r="J19" s="60" t="s">
        <v>252</v>
      </c>
      <c r="K19" s="52" t="s">
        <v>253</v>
      </c>
      <c r="L19" s="61">
        <v>6237</v>
      </c>
      <c r="M19" s="61">
        <v>8758.8</v>
      </c>
      <c r="N19" s="61">
        <v>8523</v>
      </c>
      <c r="O19" s="61">
        <v>264.95</v>
      </c>
      <c r="P19" s="18">
        <v>8244</v>
      </c>
    </row>
    <row r="20" spans="1:16" ht="12.75" customHeight="1">
      <c r="A20" s="106" t="s">
        <v>255</v>
      </c>
      <c r="P20" s="61"/>
    </row>
    <row r="21" spans="1:16" ht="12.75" customHeight="1">
      <c r="A21" s="57">
        <v>1000</v>
      </c>
      <c r="B21" s="57">
        <v>730</v>
      </c>
      <c r="C21" s="57" t="s">
        <v>63</v>
      </c>
      <c r="D21" s="57" t="s">
        <v>67</v>
      </c>
      <c r="E21" s="58" t="s">
        <v>256</v>
      </c>
      <c r="F21" s="58" t="s">
        <v>257</v>
      </c>
      <c r="G21" s="58" t="s">
        <v>70</v>
      </c>
      <c r="H21" s="59" t="s">
        <v>71</v>
      </c>
      <c r="I21" s="57" t="s">
        <v>72</v>
      </c>
      <c r="J21" s="60" t="s">
        <v>90</v>
      </c>
      <c r="K21" s="52" t="s">
        <v>258</v>
      </c>
      <c r="L21" s="61">
        <v>0</v>
      </c>
      <c r="M21" s="61">
        <v>320.87</v>
      </c>
      <c r="N21" s="61">
        <v>424</v>
      </c>
      <c r="O21" s="61">
        <v>190.98</v>
      </c>
      <c r="P21" s="18">
        <v>496</v>
      </c>
    </row>
    <row r="22" spans="1:16" ht="12.75" customHeight="1">
      <c r="A22" s="57">
        <v>1000</v>
      </c>
      <c r="B22" s="57">
        <v>730</v>
      </c>
      <c r="C22" s="57" t="s">
        <v>63</v>
      </c>
      <c r="D22" s="57" t="s">
        <v>67</v>
      </c>
      <c r="E22" s="58" t="s">
        <v>256</v>
      </c>
      <c r="F22" s="58" t="s">
        <v>257</v>
      </c>
      <c r="G22" s="58" t="s">
        <v>70</v>
      </c>
      <c r="H22" s="59" t="s">
        <v>71</v>
      </c>
      <c r="I22" s="57" t="s">
        <v>72</v>
      </c>
      <c r="J22" s="60" t="s">
        <v>150</v>
      </c>
      <c r="K22" s="52" t="s">
        <v>258</v>
      </c>
      <c r="L22" s="61">
        <v>0</v>
      </c>
      <c r="M22" s="61">
        <v>445.22</v>
      </c>
      <c r="N22" s="61">
        <v>1915</v>
      </c>
      <c r="O22" s="61">
        <v>0</v>
      </c>
      <c r="P22" s="18">
        <v>1582</v>
      </c>
    </row>
    <row r="23" spans="1:16" ht="12.75" customHeight="1">
      <c r="A23" s="57">
        <v>1000</v>
      </c>
      <c r="B23" s="57">
        <v>730</v>
      </c>
      <c r="C23" s="57" t="s">
        <v>63</v>
      </c>
      <c r="D23" s="57" t="s">
        <v>67</v>
      </c>
      <c r="E23" s="58" t="s">
        <v>256</v>
      </c>
      <c r="F23" s="58" t="s">
        <v>257</v>
      </c>
      <c r="G23" s="58" t="s">
        <v>77</v>
      </c>
      <c r="H23" s="59" t="s">
        <v>71</v>
      </c>
      <c r="I23" s="57" t="s">
        <v>72</v>
      </c>
      <c r="J23" s="60" t="s">
        <v>90</v>
      </c>
      <c r="K23" s="52" t="s">
        <v>259</v>
      </c>
      <c r="L23" s="61">
        <v>0</v>
      </c>
      <c r="M23" s="61">
        <v>703.79</v>
      </c>
      <c r="N23" s="61">
        <v>1632</v>
      </c>
      <c r="O23" s="61">
        <v>0</v>
      </c>
      <c r="P23" s="18">
        <v>1584</v>
      </c>
    </row>
    <row r="24" spans="1:16" ht="12.75" customHeight="1">
      <c r="A24" s="57">
        <v>1000</v>
      </c>
      <c r="B24" s="57">
        <v>730</v>
      </c>
      <c r="C24" s="57" t="s">
        <v>63</v>
      </c>
      <c r="D24" s="57" t="s">
        <v>67</v>
      </c>
      <c r="E24" s="58" t="s">
        <v>256</v>
      </c>
      <c r="F24" s="58" t="s">
        <v>257</v>
      </c>
      <c r="G24" s="58" t="s">
        <v>77</v>
      </c>
      <c r="H24" s="59" t="s">
        <v>71</v>
      </c>
      <c r="I24" s="57" t="s">
        <v>72</v>
      </c>
      <c r="J24" s="60" t="s">
        <v>150</v>
      </c>
      <c r="K24" s="52" t="s">
        <v>259</v>
      </c>
      <c r="L24" s="61">
        <v>0</v>
      </c>
      <c r="M24" s="61">
        <v>0</v>
      </c>
      <c r="N24" s="61">
        <v>51</v>
      </c>
      <c r="O24" s="61">
        <v>0</v>
      </c>
      <c r="P24" s="18">
        <v>45</v>
      </c>
    </row>
  </sheetData>
  <sheetProtection password="CEE9" sheet="1" objects="1" scenarios="1"/>
  <mergeCells count="6">
    <mergeCell ref="A5:P5"/>
    <mergeCell ref="A6:P6"/>
    <mergeCell ref="A1:P1"/>
    <mergeCell ref="A2:P2"/>
    <mergeCell ref="A3:P3"/>
    <mergeCell ref="A4:P4"/>
  </mergeCells>
  <printOptions horizontalCentered="1"/>
  <pageMargins left="0.25" right="0.25" top="0.25" bottom="0.25" header="0.25" footer="0.25"/>
  <pageSetup fitToHeight="0" fitToWidth="1" horizontalDpi="600" verticalDpi="600" orientation="landscape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G8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M10" sqref="M10"/>
    </sheetView>
  </sheetViews>
  <sheetFormatPr defaultColWidth="9.33203125" defaultRowHeight="10.5"/>
  <cols>
    <col min="1" max="1" width="6.16015625" style="23" bestFit="1" customWidth="1"/>
    <col min="2" max="2" width="6.66015625" style="23" customWidth="1"/>
    <col min="3" max="3" width="41.33203125" style="30" customWidth="1"/>
    <col min="4" max="4" width="4.66015625" style="31" bestFit="1" customWidth="1"/>
    <col min="5" max="7" width="3.5" style="32" bestFit="1" customWidth="1"/>
    <col min="8" max="8" width="8.16015625" style="33" bestFit="1" customWidth="1"/>
    <col min="9" max="9" width="4.66015625" style="31" bestFit="1" customWidth="1"/>
    <col min="10" max="10" width="5.83203125" style="34" bestFit="1" customWidth="1"/>
    <col min="11" max="11" width="6.16015625" style="35" bestFit="1" customWidth="1"/>
    <col min="12" max="13" width="14.83203125" style="36" customWidth="1"/>
    <col min="14" max="14" width="10.5" style="23" bestFit="1" customWidth="1"/>
    <col min="15" max="15" width="38.5" style="30" bestFit="1" customWidth="1"/>
    <col min="16" max="16" width="9.5" style="23" bestFit="1" customWidth="1"/>
    <col min="17" max="17" width="11.83203125" style="23" bestFit="1" customWidth="1"/>
    <col min="18" max="18" width="5.5" style="23" bestFit="1" customWidth="1"/>
    <col min="19" max="20" width="4.5" style="23" bestFit="1" customWidth="1"/>
    <col min="21" max="21" width="6.66015625" style="23" bestFit="1" customWidth="1"/>
    <col min="22" max="22" width="9.5" style="23" bestFit="1" customWidth="1"/>
    <col min="23" max="23" width="11.83203125" style="78" bestFit="1" customWidth="1"/>
    <col min="24" max="24" width="10.16015625" style="23" bestFit="1" customWidth="1"/>
    <col min="25" max="25" width="11.16015625" style="23" bestFit="1" customWidth="1"/>
    <col min="26" max="26" width="8" style="23" customWidth="1"/>
    <col min="27" max="27" width="7.66015625" style="99" customWidth="1"/>
    <col min="28" max="31" width="12.16015625" style="78" customWidth="1"/>
    <col min="32" max="32" width="10.33203125" style="23" customWidth="1"/>
    <col min="33" max="33" width="65.83203125" style="94" customWidth="1"/>
    <col min="34" max="16384" width="9.33203125" style="30" customWidth="1"/>
  </cols>
  <sheetData>
    <row r="1" spans="1:32" s="19" customFormat="1" ht="20.25">
      <c r="A1" s="118" t="s">
        <v>19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20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95"/>
      <c r="AB1" s="75"/>
      <c r="AC1" s="75"/>
      <c r="AD1" s="75"/>
      <c r="AE1" s="75"/>
      <c r="AF1" s="74"/>
    </row>
    <row r="2" spans="1:32" s="19" customFormat="1" ht="6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3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95"/>
      <c r="AB2" s="75"/>
      <c r="AC2" s="75"/>
      <c r="AD2" s="75"/>
      <c r="AE2" s="75"/>
      <c r="AF2" s="74"/>
    </row>
    <row r="3" spans="1:32" s="19" customFormat="1" ht="15" customHeight="1" thickBot="1">
      <c r="A3" s="112" t="str">
        <f>SUMMARY!A3</f>
        <v>AVONDALE ELEM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4"/>
      <c r="O3" s="68" t="s">
        <v>46</v>
      </c>
      <c r="P3" s="85">
        <f>SUM(Z11:Z65536)</f>
        <v>43.249999999999986</v>
      </c>
      <c r="Q3" s="74"/>
      <c r="R3" s="74"/>
      <c r="S3" s="74"/>
      <c r="T3" s="74"/>
      <c r="U3" s="74"/>
      <c r="V3" s="74"/>
      <c r="W3" s="74"/>
      <c r="X3" s="74"/>
      <c r="Y3" s="74"/>
      <c r="Z3" s="74"/>
      <c r="AA3" s="95"/>
      <c r="AB3" s="75"/>
      <c r="AC3" s="75"/>
      <c r="AD3" s="75"/>
      <c r="AE3" s="75"/>
      <c r="AF3" s="74"/>
    </row>
    <row r="4" spans="1:32" s="19" customFormat="1" ht="12.75">
      <c r="A4" s="112" t="str">
        <f>SUMMARY!A4</f>
        <v>PROJECT 000101 LOC 120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95"/>
      <c r="AB4" s="75"/>
      <c r="AC4" s="75"/>
      <c r="AD4" s="75"/>
      <c r="AE4" s="75"/>
      <c r="AF4" s="74"/>
    </row>
    <row r="5" spans="1:32" s="19" customFormat="1" ht="16.5" thickBot="1">
      <c r="A5" s="115" t="str">
        <f>SUMMARY!A5</f>
        <v>Schools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7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95"/>
      <c r="AB5" s="75"/>
      <c r="AC5" s="75"/>
      <c r="AD5" s="75"/>
      <c r="AE5" s="75"/>
      <c r="AF5" s="74"/>
    </row>
    <row r="6" spans="1:32" s="19" customFormat="1" ht="16.5" thickBot="1">
      <c r="A6" s="124" t="s">
        <v>34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95"/>
      <c r="AB6" s="75"/>
      <c r="AC6" s="75"/>
      <c r="AD6" s="75"/>
      <c r="AE6" s="75"/>
      <c r="AF6" s="74"/>
    </row>
    <row r="7" spans="1:33" s="20" customFormat="1" ht="26.25" thickBot="1">
      <c r="A7" s="7" t="s">
        <v>38</v>
      </c>
      <c r="B7" s="8" t="s">
        <v>26</v>
      </c>
      <c r="C7" s="8" t="s">
        <v>20</v>
      </c>
      <c r="D7" s="132" t="s">
        <v>21</v>
      </c>
      <c r="E7" s="132"/>
      <c r="F7" s="132"/>
      <c r="G7" s="132"/>
      <c r="H7" s="132"/>
      <c r="I7" s="132"/>
      <c r="J7" s="132"/>
      <c r="K7" s="9" t="s">
        <v>33</v>
      </c>
      <c r="L7" s="69" t="s">
        <v>14</v>
      </c>
      <c r="M7" s="70" t="s">
        <v>25</v>
      </c>
      <c r="N7" s="11" t="s">
        <v>9</v>
      </c>
      <c r="O7" s="8" t="s">
        <v>10</v>
      </c>
      <c r="P7" s="8" t="s">
        <v>39</v>
      </c>
      <c r="Q7" s="8" t="s">
        <v>11</v>
      </c>
      <c r="R7" s="10" t="s">
        <v>12</v>
      </c>
      <c r="S7" s="10" t="s">
        <v>13</v>
      </c>
      <c r="T7" s="12" t="s">
        <v>40</v>
      </c>
      <c r="U7" s="12" t="s">
        <v>41</v>
      </c>
      <c r="V7" s="12" t="s">
        <v>42</v>
      </c>
      <c r="W7" s="10" t="s">
        <v>23</v>
      </c>
      <c r="X7" s="10" t="s">
        <v>27</v>
      </c>
      <c r="Y7" s="8" t="s">
        <v>28</v>
      </c>
      <c r="Z7" s="8" t="s">
        <v>43</v>
      </c>
      <c r="AA7" s="96" t="s">
        <v>44</v>
      </c>
      <c r="AB7" s="73" t="s">
        <v>50</v>
      </c>
      <c r="AC7" s="73" t="s">
        <v>51</v>
      </c>
      <c r="AD7" s="73" t="s">
        <v>52</v>
      </c>
      <c r="AE7" s="73" t="s">
        <v>53</v>
      </c>
      <c r="AF7" s="8" t="s">
        <v>45</v>
      </c>
      <c r="AG7" s="12" t="s">
        <v>22</v>
      </c>
    </row>
    <row r="8" spans="1:33" s="24" customFormat="1" ht="18" customHeight="1" thickBot="1">
      <c r="A8" s="130" t="s">
        <v>8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71">
        <f>SUM(L11:L65536)</f>
        <v>2129383.2899999996</v>
      </c>
      <c r="M8" s="72">
        <f>SUM(M11:M65536)</f>
        <v>672569.891776</v>
      </c>
      <c r="N8" s="21"/>
      <c r="O8" s="1"/>
      <c r="P8" s="21"/>
      <c r="Q8" s="21"/>
      <c r="R8" s="22"/>
      <c r="S8" s="21"/>
      <c r="T8" s="23"/>
      <c r="U8" s="23"/>
      <c r="V8" s="23"/>
      <c r="W8" s="21"/>
      <c r="X8" s="21"/>
      <c r="Y8" s="21"/>
      <c r="Z8" s="21"/>
      <c r="AA8" s="97"/>
      <c r="AB8" s="76"/>
      <c r="AC8" s="76"/>
      <c r="AD8" s="76"/>
      <c r="AE8" s="76"/>
      <c r="AF8" s="21"/>
      <c r="AG8" s="21"/>
    </row>
    <row r="9" spans="1:33" s="29" customFormat="1" ht="7.5" customHeight="1">
      <c r="A9" s="2"/>
      <c r="B9" s="2"/>
      <c r="C9" s="1"/>
      <c r="D9" s="3"/>
      <c r="E9" s="4"/>
      <c r="F9" s="4"/>
      <c r="G9" s="4"/>
      <c r="H9" s="5"/>
      <c r="I9" s="3"/>
      <c r="J9" s="6"/>
      <c r="K9" s="25"/>
      <c r="L9" s="26"/>
      <c r="M9" s="26"/>
      <c r="N9" s="27"/>
      <c r="O9" s="23"/>
      <c r="P9" s="27"/>
      <c r="Q9" s="27"/>
      <c r="R9" s="28"/>
      <c r="S9" s="27"/>
      <c r="T9" s="2"/>
      <c r="U9" s="2"/>
      <c r="V9" s="2"/>
      <c r="W9" s="2"/>
      <c r="X9" s="27"/>
      <c r="Y9" s="27"/>
      <c r="Z9" s="27"/>
      <c r="AA9" s="98"/>
      <c r="AB9" s="77"/>
      <c r="AC9" s="77"/>
      <c r="AD9" s="77"/>
      <c r="AE9" s="77"/>
      <c r="AF9" s="27"/>
      <c r="AG9" s="27"/>
    </row>
    <row r="10" ht="12.75">
      <c r="A10" s="105" t="s">
        <v>65</v>
      </c>
    </row>
    <row r="11" spans="1:31" ht="12.75">
      <c r="A11" s="23">
        <v>110</v>
      </c>
      <c r="B11" s="23">
        <v>1000</v>
      </c>
      <c r="C11" s="30" t="s">
        <v>66</v>
      </c>
      <c r="D11" s="31" t="s">
        <v>67</v>
      </c>
      <c r="E11" s="32" t="s">
        <v>68</v>
      </c>
      <c r="F11" s="32" t="s">
        <v>69</v>
      </c>
      <c r="G11" s="32" t="s">
        <v>70</v>
      </c>
      <c r="H11" s="33" t="s">
        <v>71</v>
      </c>
      <c r="I11" s="31" t="s">
        <v>72</v>
      </c>
      <c r="J11" s="34" t="s">
        <v>73</v>
      </c>
      <c r="K11" s="35">
        <v>1</v>
      </c>
      <c r="L11" s="36">
        <v>64589.94</v>
      </c>
      <c r="M11" s="36">
        <v>20983.644632</v>
      </c>
      <c r="P11" s="23" t="s">
        <v>74</v>
      </c>
      <c r="Q11" s="23" t="s">
        <v>75</v>
      </c>
      <c r="R11" s="23" t="s">
        <v>76</v>
      </c>
      <c r="S11" s="23" t="s">
        <v>77</v>
      </c>
      <c r="T11" s="23" t="s">
        <v>78</v>
      </c>
      <c r="U11" s="23" t="s">
        <v>79</v>
      </c>
      <c r="V11" s="23" t="s">
        <v>80</v>
      </c>
      <c r="W11" s="78">
        <v>43.879</v>
      </c>
      <c r="Z11" s="23">
        <v>1</v>
      </c>
      <c r="AA11" s="99">
        <v>1</v>
      </c>
      <c r="AB11" s="78">
        <v>1712</v>
      </c>
      <c r="AC11" s="78">
        <v>7931.6446320000005</v>
      </c>
      <c r="AD11" s="78">
        <v>11340</v>
      </c>
      <c r="AE11" s="78">
        <v>0</v>
      </c>
    </row>
    <row r="12" spans="1:31" ht="12.75">
      <c r="A12" s="23">
        <v>110</v>
      </c>
      <c r="B12" s="23">
        <v>1000</v>
      </c>
      <c r="C12" s="30" t="s">
        <v>81</v>
      </c>
      <c r="D12" s="31" t="s">
        <v>67</v>
      </c>
      <c r="E12" s="32" t="s">
        <v>68</v>
      </c>
      <c r="F12" s="32" t="s">
        <v>69</v>
      </c>
      <c r="G12" s="32" t="s">
        <v>70</v>
      </c>
      <c r="H12" s="33" t="s">
        <v>71</v>
      </c>
      <c r="I12" s="31" t="s">
        <v>72</v>
      </c>
      <c r="J12" s="34" t="s">
        <v>82</v>
      </c>
      <c r="K12" s="35">
        <v>1</v>
      </c>
      <c r="L12" s="36">
        <v>40522.74</v>
      </c>
      <c r="M12" s="36">
        <v>17390.192472</v>
      </c>
      <c r="P12" s="23" t="s">
        <v>83</v>
      </c>
      <c r="Q12" s="23" t="s">
        <v>84</v>
      </c>
      <c r="R12" s="23" t="s">
        <v>76</v>
      </c>
      <c r="S12" s="23" t="s">
        <v>77</v>
      </c>
      <c r="T12" s="23" t="s">
        <v>78</v>
      </c>
      <c r="U12" s="23" t="s">
        <v>79</v>
      </c>
      <c r="V12" s="23" t="s">
        <v>85</v>
      </c>
      <c r="W12" s="78">
        <v>27.529</v>
      </c>
      <c r="Z12" s="23">
        <v>1</v>
      </c>
      <c r="AA12" s="99">
        <v>1</v>
      </c>
      <c r="AB12" s="78">
        <v>1074</v>
      </c>
      <c r="AC12" s="78">
        <v>4976.192472</v>
      </c>
      <c r="AD12" s="78">
        <v>11340</v>
      </c>
      <c r="AE12" s="78">
        <v>0</v>
      </c>
    </row>
    <row r="13" spans="1:31" ht="12.75">
      <c r="A13" s="23">
        <v>110</v>
      </c>
      <c r="B13" s="23">
        <v>1000</v>
      </c>
      <c r="C13" s="30" t="s">
        <v>81</v>
      </c>
      <c r="D13" s="31" t="s">
        <v>67</v>
      </c>
      <c r="E13" s="32" t="s">
        <v>68</v>
      </c>
      <c r="F13" s="32" t="s">
        <v>69</v>
      </c>
      <c r="G13" s="32" t="s">
        <v>70</v>
      </c>
      <c r="H13" s="33" t="s">
        <v>71</v>
      </c>
      <c r="I13" s="31" t="s">
        <v>72</v>
      </c>
      <c r="J13" s="34" t="s">
        <v>82</v>
      </c>
      <c r="K13" s="35">
        <v>1</v>
      </c>
      <c r="L13" s="36">
        <v>40522.74</v>
      </c>
      <c r="M13" s="36">
        <v>6050.192472</v>
      </c>
      <c r="P13" s="23" t="s">
        <v>83</v>
      </c>
      <c r="Q13" s="23" t="s">
        <v>84</v>
      </c>
      <c r="R13" s="23" t="s">
        <v>76</v>
      </c>
      <c r="S13" s="23" t="s">
        <v>86</v>
      </c>
      <c r="T13" s="23" t="s">
        <v>78</v>
      </c>
      <c r="U13" s="23" t="s">
        <v>79</v>
      </c>
      <c r="V13" s="23" t="s">
        <v>85</v>
      </c>
      <c r="W13" s="78">
        <v>27.529</v>
      </c>
      <c r="Z13" s="23">
        <v>1</v>
      </c>
      <c r="AA13" s="99">
        <v>1</v>
      </c>
      <c r="AB13" s="78">
        <v>1074</v>
      </c>
      <c r="AC13" s="78">
        <v>4976.192472</v>
      </c>
      <c r="AD13" s="78">
        <v>0</v>
      </c>
      <c r="AE13" s="78">
        <v>0</v>
      </c>
    </row>
    <row r="14" spans="1:31" ht="12.75">
      <c r="A14" s="23">
        <v>110</v>
      </c>
      <c r="B14" s="23">
        <v>1000</v>
      </c>
      <c r="C14" s="30" t="s">
        <v>81</v>
      </c>
      <c r="D14" s="31" t="s">
        <v>67</v>
      </c>
      <c r="E14" s="32" t="s">
        <v>68</v>
      </c>
      <c r="F14" s="32" t="s">
        <v>69</v>
      </c>
      <c r="G14" s="32" t="s">
        <v>70</v>
      </c>
      <c r="H14" s="33" t="s">
        <v>71</v>
      </c>
      <c r="I14" s="31" t="s">
        <v>72</v>
      </c>
      <c r="J14" s="34" t="s">
        <v>82</v>
      </c>
      <c r="K14" s="35">
        <v>1</v>
      </c>
      <c r="L14" s="36">
        <v>44253.78</v>
      </c>
      <c r="M14" s="36">
        <v>17947.364184</v>
      </c>
      <c r="P14" s="23" t="s">
        <v>83</v>
      </c>
      <c r="Q14" s="23" t="s">
        <v>84</v>
      </c>
      <c r="R14" s="23" t="s">
        <v>76</v>
      </c>
      <c r="S14" s="23" t="s">
        <v>77</v>
      </c>
      <c r="T14" s="23" t="s">
        <v>78</v>
      </c>
      <c r="U14" s="23" t="s">
        <v>79</v>
      </c>
      <c r="V14" s="23" t="s">
        <v>87</v>
      </c>
      <c r="W14" s="78">
        <v>30.063699999999997</v>
      </c>
      <c r="Z14" s="23">
        <v>1</v>
      </c>
      <c r="AA14" s="99">
        <v>1</v>
      </c>
      <c r="AB14" s="78">
        <v>1173</v>
      </c>
      <c r="AC14" s="78">
        <v>5434.364184</v>
      </c>
      <c r="AD14" s="78">
        <v>11340</v>
      </c>
      <c r="AE14" s="78">
        <v>0</v>
      </c>
    </row>
    <row r="15" spans="1:31" ht="12.75">
      <c r="A15" s="23">
        <v>110</v>
      </c>
      <c r="B15" s="23">
        <v>1000</v>
      </c>
      <c r="C15" s="30" t="s">
        <v>81</v>
      </c>
      <c r="D15" s="31" t="s">
        <v>67</v>
      </c>
      <c r="E15" s="32" t="s">
        <v>68</v>
      </c>
      <c r="F15" s="32" t="s">
        <v>69</v>
      </c>
      <c r="G15" s="32" t="s">
        <v>70</v>
      </c>
      <c r="H15" s="33" t="s">
        <v>71</v>
      </c>
      <c r="I15" s="31" t="s">
        <v>72</v>
      </c>
      <c r="J15" s="34" t="s">
        <v>82</v>
      </c>
      <c r="K15" s="35">
        <v>1</v>
      </c>
      <c r="L15" s="36">
        <v>65856.57</v>
      </c>
      <c r="M15" s="36">
        <v>9832.186796000002</v>
      </c>
      <c r="P15" s="23" t="s">
        <v>83</v>
      </c>
      <c r="Q15" s="23" t="s">
        <v>84</v>
      </c>
      <c r="R15" s="23" t="s">
        <v>76</v>
      </c>
      <c r="S15" s="23" t="s">
        <v>77</v>
      </c>
      <c r="T15" s="23" t="s">
        <v>78</v>
      </c>
      <c r="U15" s="23" t="s">
        <v>79</v>
      </c>
      <c r="V15" s="23" t="s">
        <v>88</v>
      </c>
      <c r="W15" s="78">
        <v>44.7395</v>
      </c>
      <c r="Z15" s="23">
        <v>1</v>
      </c>
      <c r="AA15" s="99">
        <v>1</v>
      </c>
      <c r="AB15" s="78">
        <v>1745</v>
      </c>
      <c r="AC15" s="78">
        <v>8087.186796000001</v>
      </c>
      <c r="AD15" s="78">
        <v>0</v>
      </c>
      <c r="AE15" s="78">
        <v>0</v>
      </c>
    </row>
    <row r="16" spans="1:31" ht="12.75">
      <c r="A16" s="23">
        <v>110</v>
      </c>
      <c r="B16" s="23">
        <v>1000</v>
      </c>
      <c r="C16" s="30" t="s">
        <v>89</v>
      </c>
      <c r="D16" s="31" t="s">
        <v>67</v>
      </c>
      <c r="E16" s="32" t="s">
        <v>68</v>
      </c>
      <c r="F16" s="32" t="s">
        <v>69</v>
      </c>
      <c r="G16" s="32" t="s">
        <v>70</v>
      </c>
      <c r="H16" s="33" t="s">
        <v>71</v>
      </c>
      <c r="I16" s="31" t="s">
        <v>72</v>
      </c>
      <c r="J16" s="34" t="s">
        <v>90</v>
      </c>
      <c r="K16" s="35">
        <v>1</v>
      </c>
      <c r="L16" s="36">
        <v>34863.85</v>
      </c>
      <c r="M16" s="36">
        <v>16545.28078</v>
      </c>
      <c r="P16" s="23" t="s">
        <v>91</v>
      </c>
      <c r="Q16" s="23" t="s">
        <v>92</v>
      </c>
      <c r="R16" s="23" t="s">
        <v>76</v>
      </c>
      <c r="S16" s="23" t="s">
        <v>77</v>
      </c>
      <c r="T16" s="23" t="s">
        <v>78</v>
      </c>
      <c r="U16" s="23" t="s">
        <v>79</v>
      </c>
      <c r="V16" s="23" t="s">
        <v>93</v>
      </c>
      <c r="W16" s="78">
        <v>23.6847</v>
      </c>
      <c r="Z16" s="23">
        <v>1</v>
      </c>
      <c r="AA16" s="99">
        <v>1</v>
      </c>
      <c r="AB16" s="78">
        <v>924</v>
      </c>
      <c r="AC16" s="78">
        <v>4281.28078</v>
      </c>
      <c r="AD16" s="78">
        <v>11340</v>
      </c>
      <c r="AE16" s="78">
        <v>0</v>
      </c>
    </row>
    <row r="17" spans="1:31" ht="12.75">
      <c r="A17" s="23">
        <v>110</v>
      </c>
      <c r="B17" s="23">
        <v>1000</v>
      </c>
      <c r="C17" s="30" t="s">
        <v>94</v>
      </c>
      <c r="D17" s="31" t="s">
        <v>67</v>
      </c>
      <c r="E17" s="32" t="s">
        <v>68</v>
      </c>
      <c r="F17" s="32" t="s">
        <v>69</v>
      </c>
      <c r="G17" s="32" t="s">
        <v>70</v>
      </c>
      <c r="H17" s="33" t="s">
        <v>71</v>
      </c>
      <c r="I17" s="31" t="s">
        <v>72</v>
      </c>
      <c r="J17" s="34" t="s">
        <v>90</v>
      </c>
      <c r="K17" s="35">
        <v>1</v>
      </c>
      <c r="L17" s="36">
        <v>40522.74</v>
      </c>
      <c r="M17" s="36">
        <v>17390.192472</v>
      </c>
      <c r="P17" s="23" t="s">
        <v>95</v>
      </c>
      <c r="Q17" s="23" t="s">
        <v>96</v>
      </c>
      <c r="R17" s="23" t="s">
        <v>76</v>
      </c>
      <c r="S17" s="23" t="s">
        <v>86</v>
      </c>
      <c r="T17" s="23" t="s">
        <v>78</v>
      </c>
      <c r="U17" s="23" t="s">
        <v>79</v>
      </c>
      <c r="V17" s="23" t="s">
        <v>85</v>
      </c>
      <c r="W17" s="78">
        <v>27.529</v>
      </c>
      <c r="Z17" s="23">
        <v>1</v>
      </c>
      <c r="AA17" s="99">
        <v>1</v>
      </c>
      <c r="AB17" s="78">
        <v>1074</v>
      </c>
      <c r="AC17" s="78">
        <v>4976.192472</v>
      </c>
      <c r="AD17" s="78">
        <v>11340</v>
      </c>
      <c r="AE17" s="78">
        <v>0</v>
      </c>
    </row>
    <row r="18" spans="1:31" ht="12.75">
      <c r="A18" s="23">
        <v>110</v>
      </c>
      <c r="B18" s="23">
        <v>1000</v>
      </c>
      <c r="C18" s="30" t="s">
        <v>97</v>
      </c>
      <c r="D18" s="31" t="s">
        <v>67</v>
      </c>
      <c r="E18" s="32" t="s">
        <v>68</v>
      </c>
      <c r="F18" s="32" t="s">
        <v>69</v>
      </c>
      <c r="G18" s="32" t="s">
        <v>70</v>
      </c>
      <c r="H18" s="33" t="s">
        <v>71</v>
      </c>
      <c r="I18" s="31" t="s">
        <v>72</v>
      </c>
      <c r="J18" s="34" t="s">
        <v>90</v>
      </c>
      <c r="K18" s="35">
        <v>1</v>
      </c>
      <c r="L18" s="36">
        <v>40522.74</v>
      </c>
      <c r="M18" s="36">
        <v>19416.192472</v>
      </c>
      <c r="P18" s="23" t="s">
        <v>98</v>
      </c>
      <c r="Q18" s="23" t="s">
        <v>99</v>
      </c>
      <c r="R18" s="23" t="s">
        <v>76</v>
      </c>
      <c r="S18" s="23" t="s">
        <v>77</v>
      </c>
      <c r="T18" s="23" t="s">
        <v>78</v>
      </c>
      <c r="U18" s="23" t="s">
        <v>79</v>
      </c>
      <c r="V18" s="23" t="s">
        <v>85</v>
      </c>
      <c r="W18" s="78">
        <v>27.529</v>
      </c>
      <c r="Z18" s="23">
        <v>1</v>
      </c>
      <c r="AA18" s="99">
        <v>1</v>
      </c>
      <c r="AB18" s="78">
        <v>3100</v>
      </c>
      <c r="AC18" s="78">
        <v>4976.192472</v>
      </c>
      <c r="AD18" s="78">
        <v>11340</v>
      </c>
      <c r="AE18" s="78">
        <v>0</v>
      </c>
    </row>
    <row r="19" spans="1:31" ht="12.75">
      <c r="A19" s="23">
        <v>110</v>
      </c>
      <c r="B19" s="23">
        <v>1000</v>
      </c>
      <c r="C19" s="30" t="s">
        <v>94</v>
      </c>
      <c r="D19" s="31" t="s">
        <v>67</v>
      </c>
      <c r="E19" s="32" t="s">
        <v>68</v>
      </c>
      <c r="F19" s="32" t="s">
        <v>69</v>
      </c>
      <c r="G19" s="32" t="s">
        <v>70</v>
      </c>
      <c r="H19" s="33" t="s">
        <v>71</v>
      </c>
      <c r="I19" s="31" t="s">
        <v>72</v>
      </c>
      <c r="J19" s="34" t="s">
        <v>90</v>
      </c>
      <c r="K19" s="35">
        <v>1</v>
      </c>
      <c r="L19" s="36">
        <v>40522.74</v>
      </c>
      <c r="M19" s="36">
        <v>6050.192472</v>
      </c>
      <c r="P19" s="23" t="s">
        <v>95</v>
      </c>
      <c r="Q19" s="23" t="s">
        <v>96</v>
      </c>
      <c r="R19" s="23" t="s">
        <v>76</v>
      </c>
      <c r="S19" s="23" t="s">
        <v>77</v>
      </c>
      <c r="T19" s="23" t="s">
        <v>78</v>
      </c>
      <c r="U19" s="23" t="s">
        <v>79</v>
      </c>
      <c r="V19" s="23" t="s">
        <v>100</v>
      </c>
      <c r="W19" s="78">
        <v>27.529</v>
      </c>
      <c r="Z19" s="23">
        <v>1</v>
      </c>
      <c r="AA19" s="99">
        <v>1</v>
      </c>
      <c r="AB19" s="78">
        <v>1074</v>
      </c>
      <c r="AC19" s="78">
        <v>4976.192472</v>
      </c>
      <c r="AD19" s="78">
        <v>0</v>
      </c>
      <c r="AE19" s="78">
        <v>0</v>
      </c>
    </row>
    <row r="20" spans="1:31" ht="12.75">
      <c r="A20" s="23">
        <v>110</v>
      </c>
      <c r="B20" s="23">
        <v>1000</v>
      </c>
      <c r="C20" s="30" t="s">
        <v>89</v>
      </c>
      <c r="D20" s="31" t="s">
        <v>67</v>
      </c>
      <c r="E20" s="32" t="s">
        <v>68</v>
      </c>
      <c r="F20" s="32" t="s">
        <v>69</v>
      </c>
      <c r="G20" s="32" t="s">
        <v>70</v>
      </c>
      <c r="H20" s="33" t="s">
        <v>71</v>
      </c>
      <c r="I20" s="31" t="s">
        <v>72</v>
      </c>
      <c r="J20" s="34" t="s">
        <v>90</v>
      </c>
      <c r="K20" s="35">
        <v>1</v>
      </c>
      <c r="L20" s="36">
        <v>44253.78</v>
      </c>
      <c r="M20" s="36">
        <v>17947.364184</v>
      </c>
      <c r="P20" s="23" t="s">
        <v>91</v>
      </c>
      <c r="Q20" s="23" t="s">
        <v>92</v>
      </c>
      <c r="R20" s="23" t="s">
        <v>76</v>
      </c>
      <c r="S20" s="23" t="s">
        <v>77</v>
      </c>
      <c r="T20" s="23" t="s">
        <v>78</v>
      </c>
      <c r="U20" s="23" t="s">
        <v>79</v>
      </c>
      <c r="V20" s="23" t="s">
        <v>87</v>
      </c>
      <c r="W20" s="78">
        <v>30.063699999999997</v>
      </c>
      <c r="Z20" s="23">
        <v>1</v>
      </c>
      <c r="AA20" s="99">
        <v>1</v>
      </c>
      <c r="AB20" s="78">
        <v>1173</v>
      </c>
      <c r="AC20" s="78">
        <v>5434.364184</v>
      </c>
      <c r="AD20" s="78">
        <v>11340</v>
      </c>
      <c r="AE20" s="78">
        <v>0</v>
      </c>
    </row>
    <row r="21" spans="1:31" ht="12.75">
      <c r="A21" s="23">
        <v>110</v>
      </c>
      <c r="B21" s="23">
        <v>1000</v>
      </c>
      <c r="C21" s="30" t="s">
        <v>94</v>
      </c>
      <c r="D21" s="31" t="s">
        <v>67</v>
      </c>
      <c r="E21" s="32" t="s">
        <v>68</v>
      </c>
      <c r="F21" s="32" t="s">
        <v>69</v>
      </c>
      <c r="G21" s="32" t="s">
        <v>70</v>
      </c>
      <c r="H21" s="33" t="s">
        <v>71</v>
      </c>
      <c r="I21" s="31" t="s">
        <v>72</v>
      </c>
      <c r="J21" s="34" t="s">
        <v>90</v>
      </c>
      <c r="K21" s="35">
        <v>1</v>
      </c>
      <c r="L21" s="36">
        <v>42951.54</v>
      </c>
      <c r="M21" s="36">
        <v>6412.449112</v>
      </c>
      <c r="P21" s="23" t="s">
        <v>95</v>
      </c>
      <c r="Q21" s="23" t="s">
        <v>96</v>
      </c>
      <c r="R21" s="23" t="s">
        <v>76</v>
      </c>
      <c r="S21" s="23" t="s">
        <v>86</v>
      </c>
      <c r="T21" s="23" t="s">
        <v>78</v>
      </c>
      <c r="U21" s="23" t="s">
        <v>79</v>
      </c>
      <c r="V21" s="23" t="s">
        <v>101</v>
      </c>
      <c r="W21" s="78">
        <v>29.178999999999995</v>
      </c>
      <c r="Z21" s="23">
        <v>1</v>
      </c>
      <c r="AA21" s="99">
        <v>1</v>
      </c>
      <c r="AB21" s="78">
        <v>1138</v>
      </c>
      <c r="AC21" s="78">
        <v>5274.449112</v>
      </c>
      <c r="AD21" s="78">
        <v>0</v>
      </c>
      <c r="AE21" s="78">
        <v>0</v>
      </c>
    </row>
    <row r="22" spans="1:31" ht="12.75">
      <c r="A22" s="23">
        <v>110</v>
      </c>
      <c r="B22" s="23">
        <v>1000</v>
      </c>
      <c r="C22" s="30" t="s">
        <v>97</v>
      </c>
      <c r="D22" s="31" t="s">
        <v>67</v>
      </c>
      <c r="E22" s="32" t="s">
        <v>68</v>
      </c>
      <c r="F22" s="32" t="s">
        <v>69</v>
      </c>
      <c r="G22" s="32" t="s">
        <v>70</v>
      </c>
      <c r="H22" s="33" t="s">
        <v>71</v>
      </c>
      <c r="I22" s="31" t="s">
        <v>72</v>
      </c>
      <c r="J22" s="34" t="s">
        <v>90</v>
      </c>
      <c r="K22" s="35">
        <v>1</v>
      </c>
      <c r="L22" s="36">
        <v>42951.54</v>
      </c>
      <c r="M22" s="36">
        <v>6412.449112</v>
      </c>
      <c r="P22" s="23" t="s">
        <v>98</v>
      </c>
      <c r="Q22" s="23" t="s">
        <v>99</v>
      </c>
      <c r="R22" s="23" t="s">
        <v>76</v>
      </c>
      <c r="S22" s="23" t="s">
        <v>77</v>
      </c>
      <c r="T22" s="23" t="s">
        <v>78</v>
      </c>
      <c r="U22" s="23" t="s">
        <v>79</v>
      </c>
      <c r="V22" s="23" t="s">
        <v>101</v>
      </c>
      <c r="W22" s="78">
        <v>29.178999999999995</v>
      </c>
      <c r="Z22" s="23">
        <v>1</v>
      </c>
      <c r="AA22" s="99">
        <v>1</v>
      </c>
      <c r="AB22" s="78">
        <v>1138</v>
      </c>
      <c r="AC22" s="78">
        <v>5274.449112</v>
      </c>
      <c r="AD22" s="78">
        <v>0</v>
      </c>
      <c r="AE22" s="78">
        <v>0</v>
      </c>
    </row>
    <row r="23" spans="1:31" ht="12.75">
      <c r="A23" s="23">
        <v>110</v>
      </c>
      <c r="B23" s="23">
        <v>1000</v>
      </c>
      <c r="C23" s="30" t="s">
        <v>97</v>
      </c>
      <c r="D23" s="31" t="s">
        <v>67</v>
      </c>
      <c r="E23" s="32" t="s">
        <v>68</v>
      </c>
      <c r="F23" s="32" t="s">
        <v>69</v>
      </c>
      <c r="G23" s="32" t="s">
        <v>70</v>
      </c>
      <c r="H23" s="33" t="s">
        <v>71</v>
      </c>
      <c r="I23" s="31" t="s">
        <v>72</v>
      </c>
      <c r="J23" s="34" t="s">
        <v>90</v>
      </c>
      <c r="K23" s="35">
        <v>1</v>
      </c>
      <c r="L23" s="36">
        <v>49854.5</v>
      </c>
      <c r="M23" s="36">
        <v>7443.1326</v>
      </c>
      <c r="P23" s="23" t="s">
        <v>98</v>
      </c>
      <c r="Q23" s="23" t="s">
        <v>99</v>
      </c>
      <c r="R23" s="23" t="s">
        <v>76</v>
      </c>
      <c r="S23" s="23" t="s">
        <v>77</v>
      </c>
      <c r="T23" s="23" t="s">
        <v>78</v>
      </c>
      <c r="U23" s="23" t="s">
        <v>79</v>
      </c>
      <c r="V23" s="23" t="s">
        <v>102</v>
      </c>
      <c r="W23" s="78">
        <v>33.8685</v>
      </c>
      <c r="Z23" s="23">
        <v>1</v>
      </c>
      <c r="AA23" s="99">
        <v>1</v>
      </c>
      <c r="AB23" s="78">
        <v>1321</v>
      </c>
      <c r="AC23" s="78">
        <v>6122.1326</v>
      </c>
      <c r="AD23" s="78">
        <v>0</v>
      </c>
      <c r="AE23" s="78">
        <v>0</v>
      </c>
    </row>
    <row r="24" spans="1:31" ht="12.75">
      <c r="A24" s="23">
        <v>110</v>
      </c>
      <c r="B24" s="23">
        <v>1000</v>
      </c>
      <c r="C24" s="30" t="s">
        <v>89</v>
      </c>
      <c r="D24" s="31" t="s">
        <v>67</v>
      </c>
      <c r="E24" s="32" t="s">
        <v>68</v>
      </c>
      <c r="F24" s="32" t="s">
        <v>69</v>
      </c>
      <c r="G24" s="32" t="s">
        <v>70</v>
      </c>
      <c r="H24" s="33" t="s">
        <v>71</v>
      </c>
      <c r="I24" s="31" t="s">
        <v>72</v>
      </c>
      <c r="J24" s="34" t="s">
        <v>90</v>
      </c>
      <c r="K24" s="35">
        <v>1</v>
      </c>
      <c r="L24" s="36">
        <v>59651.61</v>
      </c>
      <c r="M24" s="36">
        <v>20246.217708</v>
      </c>
      <c r="P24" s="23" t="s">
        <v>91</v>
      </c>
      <c r="Q24" s="23" t="s">
        <v>92</v>
      </c>
      <c r="R24" s="23" t="s">
        <v>76</v>
      </c>
      <c r="S24" s="23" t="s">
        <v>77</v>
      </c>
      <c r="T24" s="23" t="s">
        <v>78</v>
      </c>
      <c r="U24" s="23" t="s">
        <v>79</v>
      </c>
      <c r="V24" s="23" t="s">
        <v>103</v>
      </c>
      <c r="W24" s="78">
        <v>40.5242</v>
      </c>
      <c r="Z24" s="23">
        <v>1</v>
      </c>
      <c r="AA24" s="99">
        <v>1</v>
      </c>
      <c r="AB24" s="78">
        <v>1581</v>
      </c>
      <c r="AC24" s="78">
        <v>7325.217708</v>
      </c>
      <c r="AD24" s="78">
        <v>11340</v>
      </c>
      <c r="AE24" s="78">
        <v>0</v>
      </c>
    </row>
    <row r="25" spans="1:31" ht="12.75">
      <c r="A25" s="23">
        <v>110</v>
      </c>
      <c r="B25" s="23">
        <v>1000</v>
      </c>
      <c r="C25" s="30" t="s">
        <v>89</v>
      </c>
      <c r="D25" s="31" t="s">
        <v>67</v>
      </c>
      <c r="E25" s="32" t="s">
        <v>68</v>
      </c>
      <c r="F25" s="32" t="s">
        <v>69</v>
      </c>
      <c r="G25" s="32" t="s">
        <v>70</v>
      </c>
      <c r="H25" s="33" t="s">
        <v>71</v>
      </c>
      <c r="I25" s="31" t="s">
        <v>72</v>
      </c>
      <c r="J25" s="34" t="s">
        <v>90</v>
      </c>
      <c r="K25" s="35">
        <v>1</v>
      </c>
      <c r="L25" s="36">
        <v>61452.44</v>
      </c>
      <c r="M25" s="36">
        <v>20514.359632</v>
      </c>
      <c r="P25" s="23" t="s">
        <v>91</v>
      </c>
      <c r="Q25" s="23" t="s">
        <v>92</v>
      </c>
      <c r="R25" s="23" t="s">
        <v>76</v>
      </c>
      <c r="S25" s="23" t="s">
        <v>77</v>
      </c>
      <c r="T25" s="23" t="s">
        <v>78</v>
      </c>
      <c r="U25" s="23" t="s">
        <v>79</v>
      </c>
      <c r="V25" s="23" t="s">
        <v>104</v>
      </c>
      <c r="W25" s="78">
        <v>41.747600000000006</v>
      </c>
      <c r="Z25" s="23">
        <v>1</v>
      </c>
      <c r="AA25" s="99">
        <v>1</v>
      </c>
      <c r="AB25" s="78">
        <v>1628</v>
      </c>
      <c r="AC25" s="78">
        <v>7546.359632000001</v>
      </c>
      <c r="AD25" s="78">
        <v>11340</v>
      </c>
      <c r="AE25" s="78">
        <v>0</v>
      </c>
    </row>
    <row r="26" spans="1:31" ht="12.75">
      <c r="A26" s="23">
        <v>110</v>
      </c>
      <c r="B26" s="23">
        <v>1000</v>
      </c>
      <c r="C26" s="30" t="s">
        <v>97</v>
      </c>
      <c r="D26" s="31" t="s">
        <v>67</v>
      </c>
      <c r="E26" s="32" t="s">
        <v>68</v>
      </c>
      <c r="F26" s="32" t="s">
        <v>69</v>
      </c>
      <c r="G26" s="32" t="s">
        <v>70</v>
      </c>
      <c r="H26" s="33" t="s">
        <v>71</v>
      </c>
      <c r="I26" s="31" t="s">
        <v>72</v>
      </c>
      <c r="J26" s="34" t="s">
        <v>90</v>
      </c>
      <c r="K26" s="35">
        <v>1</v>
      </c>
      <c r="L26" s="36">
        <v>49854.5</v>
      </c>
      <c r="M26" s="36">
        <v>18783.1326</v>
      </c>
      <c r="P26" s="23" t="s">
        <v>98</v>
      </c>
      <c r="Q26" s="23" t="s">
        <v>99</v>
      </c>
      <c r="R26" s="23" t="s">
        <v>76</v>
      </c>
      <c r="S26" s="23" t="s">
        <v>77</v>
      </c>
      <c r="T26" s="23" t="s">
        <v>78</v>
      </c>
      <c r="U26" s="23" t="s">
        <v>79</v>
      </c>
      <c r="V26" s="23" t="s">
        <v>105</v>
      </c>
      <c r="W26" s="78">
        <v>33.8685</v>
      </c>
      <c r="Z26" s="23">
        <v>1</v>
      </c>
      <c r="AA26" s="99">
        <v>1</v>
      </c>
      <c r="AB26" s="78">
        <v>1321</v>
      </c>
      <c r="AC26" s="78">
        <v>6122.1326</v>
      </c>
      <c r="AD26" s="78">
        <v>11340</v>
      </c>
      <c r="AE26" s="78">
        <v>0</v>
      </c>
    </row>
    <row r="27" spans="1:31" ht="12.75">
      <c r="A27" s="23">
        <v>110</v>
      </c>
      <c r="B27" s="23">
        <v>1000</v>
      </c>
      <c r="C27" s="30" t="s">
        <v>106</v>
      </c>
      <c r="D27" s="31" t="s">
        <v>67</v>
      </c>
      <c r="E27" s="32" t="s">
        <v>68</v>
      </c>
      <c r="F27" s="32" t="s">
        <v>69</v>
      </c>
      <c r="G27" s="32" t="s">
        <v>70</v>
      </c>
      <c r="H27" s="33" t="s">
        <v>71</v>
      </c>
      <c r="I27" s="31" t="s">
        <v>72</v>
      </c>
      <c r="J27" s="34" t="s">
        <v>107</v>
      </c>
      <c r="K27" s="35">
        <v>1</v>
      </c>
      <c r="L27" s="36">
        <v>45590.45</v>
      </c>
      <c r="M27" s="36">
        <v>18146.50726</v>
      </c>
      <c r="P27" s="23" t="s">
        <v>108</v>
      </c>
      <c r="Q27" s="23" t="s">
        <v>109</v>
      </c>
      <c r="R27" s="23" t="s">
        <v>76</v>
      </c>
      <c r="S27" s="23" t="s">
        <v>77</v>
      </c>
      <c r="T27" s="23" t="s">
        <v>78</v>
      </c>
      <c r="U27" s="23" t="s">
        <v>79</v>
      </c>
      <c r="V27" s="23" t="s">
        <v>110</v>
      </c>
      <c r="W27" s="78">
        <v>30.9718</v>
      </c>
      <c r="Z27" s="23">
        <v>1</v>
      </c>
      <c r="AA27" s="99">
        <v>1</v>
      </c>
      <c r="AB27" s="78">
        <v>1208</v>
      </c>
      <c r="AC27" s="78">
        <v>5598.50726</v>
      </c>
      <c r="AD27" s="78">
        <v>11340</v>
      </c>
      <c r="AE27" s="78">
        <v>0</v>
      </c>
    </row>
    <row r="28" spans="1:31" ht="12.75">
      <c r="A28" s="23">
        <v>110</v>
      </c>
      <c r="B28" s="23">
        <v>1000</v>
      </c>
      <c r="C28" s="30" t="s">
        <v>111</v>
      </c>
      <c r="D28" s="31" t="s">
        <v>67</v>
      </c>
      <c r="E28" s="32" t="s">
        <v>68</v>
      </c>
      <c r="F28" s="32" t="s">
        <v>69</v>
      </c>
      <c r="G28" s="32" t="s">
        <v>70</v>
      </c>
      <c r="H28" s="33" t="s">
        <v>71</v>
      </c>
      <c r="I28" s="31" t="s">
        <v>72</v>
      </c>
      <c r="J28" s="34" t="s">
        <v>107</v>
      </c>
      <c r="K28" s="35">
        <v>1</v>
      </c>
      <c r="L28" s="36">
        <v>51377.55</v>
      </c>
      <c r="M28" s="36">
        <v>19011.16314</v>
      </c>
      <c r="P28" s="23" t="s">
        <v>112</v>
      </c>
      <c r="Q28" s="23" t="s">
        <v>113</v>
      </c>
      <c r="R28" s="23" t="s">
        <v>76</v>
      </c>
      <c r="S28" s="23" t="s">
        <v>77</v>
      </c>
      <c r="T28" s="23" t="s">
        <v>78</v>
      </c>
      <c r="U28" s="23" t="s">
        <v>79</v>
      </c>
      <c r="V28" s="23" t="s">
        <v>114</v>
      </c>
      <c r="W28" s="78">
        <v>34.9032</v>
      </c>
      <c r="Z28" s="23">
        <v>1</v>
      </c>
      <c r="AA28" s="99">
        <v>1</v>
      </c>
      <c r="AB28" s="78">
        <v>1362</v>
      </c>
      <c r="AC28" s="78">
        <v>6309.163140000001</v>
      </c>
      <c r="AD28" s="78">
        <v>11340</v>
      </c>
      <c r="AE28" s="78">
        <v>0</v>
      </c>
    </row>
    <row r="29" spans="1:31" ht="12.75">
      <c r="A29" s="23">
        <v>110</v>
      </c>
      <c r="B29" s="23">
        <v>1000</v>
      </c>
      <c r="C29" s="30" t="s">
        <v>111</v>
      </c>
      <c r="D29" s="31" t="s">
        <v>67</v>
      </c>
      <c r="E29" s="32" t="s">
        <v>68</v>
      </c>
      <c r="F29" s="32" t="s">
        <v>69</v>
      </c>
      <c r="G29" s="32" t="s">
        <v>70</v>
      </c>
      <c r="H29" s="33" t="s">
        <v>71</v>
      </c>
      <c r="I29" s="31" t="s">
        <v>72</v>
      </c>
      <c r="J29" s="34" t="s">
        <v>107</v>
      </c>
      <c r="K29" s="35">
        <v>1</v>
      </c>
      <c r="L29" s="36">
        <v>54537.6</v>
      </c>
      <c r="M29" s="36">
        <v>19482.21728</v>
      </c>
      <c r="P29" s="23" t="s">
        <v>112</v>
      </c>
      <c r="Q29" s="23" t="s">
        <v>113</v>
      </c>
      <c r="R29" s="23" t="s">
        <v>76</v>
      </c>
      <c r="S29" s="23" t="s">
        <v>77</v>
      </c>
      <c r="T29" s="23" t="s">
        <v>78</v>
      </c>
      <c r="U29" s="23" t="s">
        <v>79</v>
      </c>
      <c r="V29" s="23" t="s">
        <v>115</v>
      </c>
      <c r="W29" s="78">
        <v>37.05</v>
      </c>
      <c r="Z29" s="23">
        <v>1</v>
      </c>
      <c r="AA29" s="99">
        <v>1</v>
      </c>
      <c r="AB29" s="78">
        <v>1445</v>
      </c>
      <c r="AC29" s="78">
        <v>6697.21728</v>
      </c>
      <c r="AD29" s="78">
        <v>11340</v>
      </c>
      <c r="AE29" s="78">
        <v>0</v>
      </c>
    </row>
    <row r="30" spans="1:31" ht="12.75">
      <c r="A30" s="23">
        <v>110</v>
      </c>
      <c r="B30" s="23">
        <v>1000</v>
      </c>
      <c r="C30" s="30" t="s">
        <v>111</v>
      </c>
      <c r="D30" s="31" t="s">
        <v>67</v>
      </c>
      <c r="E30" s="32" t="s">
        <v>68</v>
      </c>
      <c r="F30" s="32" t="s">
        <v>69</v>
      </c>
      <c r="G30" s="32" t="s">
        <v>70</v>
      </c>
      <c r="H30" s="33" t="s">
        <v>71</v>
      </c>
      <c r="I30" s="31" t="s">
        <v>72</v>
      </c>
      <c r="J30" s="34" t="s">
        <v>107</v>
      </c>
      <c r="K30" s="35">
        <v>1</v>
      </c>
      <c r="L30" s="36">
        <v>56188.85</v>
      </c>
      <c r="M30" s="36">
        <v>8388.99078</v>
      </c>
      <c r="P30" s="23" t="s">
        <v>112</v>
      </c>
      <c r="Q30" s="23" t="s">
        <v>113</v>
      </c>
      <c r="R30" s="23" t="s">
        <v>76</v>
      </c>
      <c r="S30" s="23" t="s">
        <v>86</v>
      </c>
      <c r="T30" s="23" t="s">
        <v>78</v>
      </c>
      <c r="U30" s="23" t="s">
        <v>79</v>
      </c>
      <c r="V30" s="23" t="s">
        <v>116</v>
      </c>
      <c r="W30" s="78">
        <v>38.1718</v>
      </c>
      <c r="Z30" s="23">
        <v>1</v>
      </c>
      <c r="AA30" s="99">
        <v>1</v>
      </c>
      <c r="AB30" s="78">
        <v>1489</v>
      </c>
      <c r="AC30" s="78">
        <v>6899.99078</v>
      </c>
      <c r="AD30" s="78">
        <v>0</v>
      </c>
      <c r="AE30" s="78">
        <v>0</v>
      </c>
    </row>
    <row r="31" spans="1:31" ht="12.75">
      <c r="A31" s="23">
        <v>110</v>
      </c>
      <c r="B31" s="23">
        <v>1000</v>
      </c>
      <c r="C31" s="30" t="s">
        <v>117</v>
      </c>
      <c r="D31" s="31" t="s">
        <v>67</v>
      </c>
      <c r="E31" s="32" t="s">
        <v>68</v>
      </c>
      <c r="F31" s="32" t="s">
        <v>69</v>
      </c>
      <c r="G31" s="32" t="s">
        <v>70</v>
      </c>
      <c r="H31" s="33" t="s">
        <v>71</v>
      </c>
      <c r="I31" s="31" t="s">
        <v>72</v>
      </c>
      <c r="J31" s="34" t="s">
        <v>107</v>
      </c>
      <c r="K31" s="35">
        <v>0.25</v>
      </c>
      <c r="L31" s="36">
        <v>14047.2125</v>
      </c>
      <c r="M31" s="36">
        <v>4931.997695</v>
      </c>
      <c r="P31" s="23" t="s">
        <v>118</v>
      </c>
      <c r="Q31" s="23" t="s">
        <v>119</v>
      </c>
      <c r="R31" s="23" t="s">
        <v>76</v>
      </c>
      <c r="S31" s="23" t="s">
        <v>77</v>
      </c>
      <c r="T31" s="23" t="s">
        <v>78</v>
      </c>
      <c r="U31" s="23" t="s">
        <v>79</v>
      </c>
      <c r="V31" s="23" t="s">
        <v>120</v>
      </c>
      <c r="W31" s="78">
        <v>38.1718</v>
      </c>
      <c r="Z31" s="23">
        <v>0.25</v>
      </c>
      <c r="AA31" s="99">
        <v>0.25</v>
      </c>
      <c r="AB31" s="78">
        <v>372</v>
      </c>
      <c r="AC31" s="78">
        <v>1724.997695</v>
      </c>
      <c r="AD31" s="78">
        <v>2835</v>
      </c>
      <c r="AE31" s="78">
        <v>0</v>
      </c>
    </row>
    <row r="32" spans="1:31" ht="12.75">
      <c r="A32" s="23">
        <v>110</v>
      </c>
      <c r="B32" s="23">
        <v>1000</v>
      </c>
      <c r="C32" s="30" t="s">
        <v>121</v>
      </c>
      <c r="D32" s="31" t="s">
        <v>67</v>
      </c>
      <c r="E32" s="32" t="s">
        <v>68</v>
      </c>
      <c r="F32" s="32" t="s">
        <v>69</v>
      </c>
      <c r="G32" s="32" t="s">
        <v>70</v>
      </c>
      <c r="H32" s="33" t="s">
        <v>71</v>
      </c>
      <c r="I32" s="31" t="s">
        <v>72</v>
      </c>
      <c r="J32" s="34" t="s">
        <v>107</v>
      </c>
      <c r="K32" s="35">
        <v>0.5</v>
      </c>
      <c r="L32" s="36">
        <v>28094.425</v>
      </c>
      <c r="M32" s="36">
        <v>9864.99539</v>
      </c>
      <c r="P32" s="23" t="s">
        <v>122</v>
      </c>
      <c r="Q32" s="23" t="s">
        <v>123</v>
      </c>
      <c r="R32" s="23" t="s">
        <v>76</v>
      </c>
      <c r="S32" s="23" t="s">
        <v>77</v>
      </c>
      <c r="T32" s="23" t="s">
        <v>78</v>
      </c>
      <c r="U32" s="23" t="s">
        <v>79</v>
      </c>
      <c r="V32" s="23" t="s">
        <v>120</v>
      </c>
      <c r="W32" s="78">
        <v>38.1718</v>
      </c>
      <c r="Z32" s="23">
        <v>0.5</v>
      </c>
      <c r="AA32" s="99">
        <v>0.5</v>
      </c>
      <c r="AB32" s="78">
        <v>745</v>
      </c>
      <c r="AC32" s="78">
        <v>3449.99539</v>
      </c>
      <c r="AD32" s="78">
        <v>5670</v>
      </c>
      <c r="AE32" s="78">
        <v>0</v>
      </c>
    </row>
    <row r="33" spans="1:31" ht="12.75">
      <c r="A33" s="23">
        <v>110</v>
      </c>
      <c r="B33" s="23">
        <v>1000</v>
      </c>
      <c r="C33" s="30" t="s">
        <v>124</v>
      </c>
      <c r="D33" s="31" t="s">
        <v>67</v>
      </c>
      <c r="E33" s="32" t="s">
        <v>68</v>
      </c>
      <c r="F33" s="32" t="s">
        <v>69</v>
      </c>
      <c r="G33" s="32" t="s">
        <v>70</v>
      </c>
      <c r="H33" s="33" t="s">
        <v>71</v>
      </c>
      <c r="I33" s="31" t="s">
        <v>72</v>
      </c>
      <c r="J33" s="34" t="s">
        <v>107</v>
      </c>
      <c r="K33" s="35">
        <v>0.25</v>
      </c>
      <c r="L33" s="36">
        <v>14047.2125</v>
      </c>
      <c r="M33" s="36">
        <v>4931.997695</v>
      </c>
      <c r="P33" s="23" t="s">
        <v>125</v>
      </c>
      <c r="Q33" s="23" t="s">
        <v>126</v>
      </c>
      <c r="R33" s="23" t="s">
        <v>76</v>
      </c>
      <c r="S33" s="23" t="s">
        <v>77</v>
      </c>
      <c r="T33" s="23" t="s">
        <v>78</v>
      </c>
      <c r="U33" s="23" t="s">
        <v>79</v>
      </c>
      <c r="V33" s="23" t="s">
        <v>120</v>
      </c>
      <c r="W33" s="78">
        <v>38.1718</v>
      </c>
      <c r="Z33" s="23">
        <v>0.25</v>
      </c>
      <c r="AA33" s="99">
        <v>0.25</v>
      </c>
      <c r="AB33" s="78">
        <v>372</v>
      </c>
      <c r="AC33" s="78">
        <v>1724.997695</v>
      </c>
      <c r="AD33" s="78">
        <v>2835</v>
      </c>
      <c r="AE33" s="78">
        <v>0</v>
      </c>
    </row>
    <row r="34" spans="1:31" ht="12.75">
      <c r="A34" s="23">
        <v>110</v>
      </c>
      <c r="B34" s="23">
        <v>1000</v>
      </c>
      <c r="C34" s="30" t="s">
        <v>127</v>
      </c>
      <c r="D34" s="31" t="s">
        <v>67</v>
      </c>
      <c r="E34" s="32" t="s">
        <v>68</v>
      </c>
      <c r="F34" s="32" t="s">
        <v>69</v>
      </c>
      <c r="G34" s="32" t="s">
        <v>70</v>
      </c>
      <c r="H34" s="33" t="s">
        <v>71</v>
      </c>
      <c r="I34" s="31" t="s">
        <v>72</v>
      </c>
      <c r="J34" s="34" t="s">
        <v>128</v>
      </c>
      <c r="K34" s="35">
        <v>0.333</v>
      </c>
      <c r="L34" s="36">
        <v>14302.862820000002</v>
      </c>
      <c r="M34" s="36">
        <v>5911.611554296</v>
      </c>
      <c r="P34" s="23" t="s">
        <v>129</v>
      </c>
      <c r="Q34" s="23" t="s">
        <v>130</v>
      </c>
      <c r="R34" s="23" t="s">
        <v>76</v>
      </c>
      <c r="S34" s="23" t="s">
        <v>77</v>
      </c>
      <c r="T34" s="23" t="s">
        <v>78</v>
      </c>
      <c r="U34" s="23" t="s">
        <v>79</v>
      </c>
      <c r="V34" s="23" t="s">
        <v>101</v>
      </c>
      <c r="W34" s="78">
        <v>29.178999999999995</v>
      </c>
      <c r="Z34" s="23">
        <v>0.333</v>
      </c>
      <c r="AA34" s="99">
        <v>0.333</v>
      </c>
      <c r="AB34" s="78">
        <v>379</v>
      </c>
      <c r="AC34" s="78">
        <v>1756.3915542960003</v>
      </c>
      <c r="AD34" s="78">
        <v>3776.22</v>
      </c>
      <c r="AE34" s="78">
        <v>0</v>
      </c>
    </row>
    <row r="35" spans="1:31" ht="12.75">
      <c r="A35" s="23">
        <v>110</v>
      </c>
      <c r="B35" s="23">
        <v>1000</v>
      </c>
      <c r="C35" s="30" t="s">
        <v>127</v>
      </c>
      <c r="D35" s="31" t="s">
        <v>67</v>
      </c>
      <c r="E35" s="32" t="s">
        <v>68</v>
      </c>
      <c r="F35" s="32" t="s">
        <v>69</v>
      </c>
      <c r="G35" s="32" t="s">
        <v>70</v>
      </c>
      <c r="H35" s="33" t="s">
        <v>71</v>
      </c>
      <c r="I35" s="31" t="s">
        <v>72</v>
      </c>
      <c r="J35" s="34" t="s">
        <v>128</v>
      </c>
      <c r="K35" s="35">
        <v>0.333</v>
      </c>
      <c r="L35" s="36">
        <v>21930.237810000006</v>
      </c>
      <c r="M35" s="36">
        <v>3274.033203068001</v>
      </c>
      <c r="P35" s="23" t="s">
        <v>129</v>
      </c>
      <c r="Q35" s="23" t="s">
        <v>130</v>
      </c>
      <c r="R35" s="23" t="s">
        <v>76</v>
      </c>
      <c r="S35" s="23" t="s">
        <v>77</v>
      </c>
      <c r="T35" s="23" t="s">
        <v>78</v>
      </c>
      <c r="U35" s="23" t="s">
        <v>79</v>
      </c>
      <c r="V35" s="23" t="s">
        <v>88</v>
      </c>
      <c r="W35" s="78">
        <v>44.7395</v>
      </c>
      <c r="Z35" s="23">
        <v>0.333</v>
      </c>
      <c r="AA35" s="99">
        <v>0.333</v>
      </c>
      <c r="AB35" s="78">
        <v>581</v>
      </c>
      <c r="AC35" s="78">
        <v>2693.033203068001</v>
      </c>
      <c r="AD35" s="78">
        <v>0</v>
      </c>
      <c r="AE35" s="78">
        <v>0</v>
      </c>
    </row>
    <row r="36" spans="1:31" ht="12.75">
      <c r="A36" s="23">
        <v>110</v>
      </c>
      <c r="B36" s="23">
        <v>1000</v>
      </c>
      <c r="C36" s="30" t="s">
        <v>131</v>
      </c>
      <c r="D36" s="31" t="s">
        <v>67</v>
      </c>
      <c r="E36" s="32" t="s">
        <v>68</v>
      </c>
      <c r="F36" s="32" t="s">
        <v>69</v>
      </c>
      <c r="G36" s="32" t="s">
        <v>70</v>
      </c>
      <c r="H36" s="33" t="s">
        <v>71</v>
      </c>
      <c r="I36" s="31" t="s">
        <v>72</v>
      </c>
      <c r="J36" s="34" t="s">
        <v>128</v>
      </c>
      <c r="K36" s="35">
        <v>0.333</v>
      </c>
      <c r="L36" s="36">
        <v>22348.46916</v>
      </c>
      <c r="M36" s="36">
        <v>7112.612012848</v>
      </c>
      <c r="P36" s="23" t="s">
        <v>132</v>
      </c>
      <c r="Q36" s="23" t="s">
        <v>133</v>
      </c>
      <c r="R36" s="23" t="s">
        <v>76</v>
      </c>
      <c r="S36" s="23" t="s">
        <v>77</v>
      </c>
      <c r="T36" s="23" t="s">
        <v>78</v>
      </c>
      <c r="U36" s="23" t="s">
        <v>79</v>
      </c>
      <c r="V36" s="23" t="s">
        <v>134</v>
      </c>
      <c r="W36" s="78">
        <v>45.59270000000001</v>
      </c>
      <c r="Z36" s="23">
        <v>0.333</v>
      </c>
      <c r="AA36" s="99">
        <v>0.333</v>
      </c>
      <c r="AB36" s="78">
        <v>592</v>
      </c>
      <c r="AC36" s="78">
        <v>2744.3920128480004</v>
      </c>
      <c r="AD36" s="78">
        <v>3776.22</v>
      </c>
      <c r="AE36" s="78">
        <v>0</v>
      </c>
    </row>
    <row r="37" spans="1:31" ht="12.75">
      <c r="A37" s="23">
        <v>110</v>
      </c>
      <c r="B37" s="23">
        <v>1000</v>
      </c>
      <c r="C37" s="30" t="s">
        <v>127</v>
      </c>
      <c r="D37" s="31" t="s">
        <v>67</v>
      </c>
      <c r="E37" s="32" t="s">
        <v>68</v>
      </c>
      <c r="F37" s="32" t="s">
        <v>69</v>
      </c>
      <c r="G37" s="32" t="s">
        <v>70</v>
      </c>
      <c r="H37" s="33" t="s">
        <v>71</v>
      </c>
      <c r="I37" s="31" t="s">
        <v>72</v>
      </c>
      <c r="J37" s="34" t="s">
        <v>135</v>
      </c>
      <c r="K37" s="35">
        <v>0.333</v>
      </c>
      <c r="L37" s="36">
        <v>14302.862820000002</v>
      </c>
      <c r="M37" s="36">
        <v>5911.611554296</v>
      </c>
      <c r="P37" s="23" t="s">
        <v>129</v>
      </c>
      <c r="Q37" s="23" t="s">
        <v>130</v>
      </c>
      <c r="R37" s="23" t="s">
        <v>76</v>
      </c>
      <c r="S37" s="23" t="s">
        <v>77</v>
      </c>
      <c r="T37" s="23" t="s">
        <v>78</v>
      </c>
      <c r="U37" s="23" t="s">
        <v>79</v>
      </c>
      <c r="V37" s="23" t="s">
        <v>101</v>
      </c>
      <c r="W37" s="78">
        <v>29.178999999999995</v>
      </c>
      <c r="Z37" s="23">
        <v>0.333</v>
      </c>
      <c r="AA37" s="99">
        <v>0.333</v>
      </c>
      <c r="AB37" s="78">
        <v>379</v>
      </c>
      <c r="AC37" s="78">
        <v>1756.3915542960003</v>
      </c>
      <c r="AD37" s="78">
        <v>3776.22</v>
      </c>
      <c r="AE37" s="78">
        <v>0</v>
      </c>
    </row>
    <row r="38" spans="1:31" ht="12.75">
      <c r="A38" s="23">
        <v>110</v>
      </c>
      <c r="B38" s="23">
        <v>1000</v>
      </c>
      <c r="C38" s="30" t="s">
        <v>127</v>
      </c>
      <c r="D38" s="31" t="s">
        <v>67</v>
      </c>
      <c r="E38" s="32" t="s">
        <v>68</v>
      </c>
      <c r="F38" s="32" t="s">
        <v>69</v>
      </c>
      <c r="G38" s="32" t="s">
        <v>70</v>
      </c>
      <c r="H38" s="33" t="s">
        <v>71</v>
      </c>
      <c r="I38" s="31" t="s">
        <v>72</v>
      </c>
      <c r="J38" s="34" t="s">
        <v>135</v>
      </c>
      <c r="K38" s="35">
        <v>0.333</v>
      </c>
      <c r="L38" s="36">
        <v>21930.237810000006</v>
      </c>
      <c r="M38" s="36">
        <v>3274.033203068001</v>
      </c>
      <c r="P38" s="23" t="s">
        <v>129</v>
      </c>
      <c r="Q38" s="23" t="s">
        <v>130</v>
      </c>
      <c r="R38" s="23" t="s">
        <v>76</v>
      </c>
      <c r="S38" s="23" t="s">
        <v>77</v>
      </c>
      <c r="T38" s="23" t="s">
        <v>78</v>
      </c>
      <c r="U38" s="23" t="s">
        <v>79</v>
      </c>
      <c r="V38" s="23" t="s">
        <v>88</v>
      </c>
      <c r="W38" s="78">
        <v>44.7395</v>
      </c>
      <c r="Z38" s="23">
        <v>0.333</v>
      </c>
      <c r="AA38" s="99">
        <v>0.333</v>
      </c>
      <c r="AB38" s="78">
        <v>581</v>
      </c>
      <c r="AC38" s="78">
        <v>2693.033203068001</v>
      </c>
      <c r="AD38" s="78">
        <v>0</v>
      </c>
      <c r="AE38" s="78">
        <v>0</v>
      </c>
    </row>
    <row r="39" spans="1:31" ht="12.75">
      <c r="A39" s="23">
        <v>110</v>
      </c>
      <c r="B39" s="23">
        <v>1000</v>
      </c>
      <c r="C39" s="30" t="s">
        <v>131</v>
      </c>
      <c r="D39" s="31" t="s">
        <v>67</v>
      </c>
      <c r="E39" s="32" t="s">
        <v>68</v>
      </c>
      <c r="F39" s="32" t="s">
        <v>69</v>
      </c>
      <c r="G39" s="32" t="s">
        <v>70</v>
      </c>
      <c r="H39" s="33" t="s">
        <v>71</v>
      </c>
      <c r="I39" s="31" t="s">
        <v>72</v>
      </c>
      <c r="J39" s="34" t="s">
        <v>135</v>
      </c>
      <c r="K39" s="35">
        <v>0.333</v>
      </c>
      <c r="L39" s="36">
        <v>22348.46916</v>
      </c>
      <c r="M39" s="36">
        <v>7112.612012848</v>
      </c>
      <c r="P39" s="23" t="s">
        <v>132</v>
      </c>
      <c r="Q39" s="23" t="s">
        <v>133</v>
      </c>
      <c r="R39" s="23" t="s">
        <v>76</v>
      </c>
      <c r="S39" s="23" t="s">
        <v>77</v>
      </c>
      <c r="T39" s="23" t="s">
        <v>78</v>
      </c>
      <c r="U39" s="23" t="s">
        <v>79</v>
      </c>
      <c r="V39" s="23" t="s">
        <v>134</v>
      </c>
      <c r="W39" s="78">
        <v>45.59270000000001</v>
      </c>
      <c r="Z39" s="23">
        <v>0.333</v>
      </c>
      <c r="AA39" s="99">
        <v>0.333</v>
      </c>
      <c r="AB39" s="78">
        <v>592</v>
      </c>
      <c r="AC39" s="78">
        <v>2744.3920128480004</v>
      </c>
      <c r="AD39" s="78">
        <v>3776.22</v>
      </c>
      <c r="AE39" s="78">
        <v>0</v>
      </c>
    </row>
    <row r="40" spans="1:31" ht="12.75">
      <c r="A40" s="23">
        <v>110</v>
      </c>
      <c r="B40" s="23">
        <v>1000</v>
      </c>
      <c r="C40" s="30" t="s">
        <v>127</v>
      </c>
      <c r="D40" s="31" t="s">
        <v>67</v>
      </c>
      <c r="E40" s="32" t="s">
        <v>68</v>
      </c>
      <c r="F40" s="32" t="s">
        <v>69</v>
      </c>
      <c r="G40" s="32" t="s">
        <v>70</v>
      </c>
      <c r="H40" s="33" t="s">
        <v>71</v>
      </c>
      <c r="I40" s="31" t="s">
        <v>72</v>
      </c>
      <c r="J40" s="34" t="s">
        <v>136</v>
      </c>
      <c r="K40" s="35">
        <v>0.33399999999999996</v>
      </c>
      <c r="L40" s="36">
        <v>14345.81436</v>
      </c>
      <c r="M40" s="36">
        <v>5929.226003408</v>
      </c>
      <c r="P40" s="23" t="s">
        <v>129</v>
      </c>
      <c r="Q40" s="23" t="s">
        <v>130</v>
      </c>
      <c r="R40" s="23" t="s">
        <v>76</v>
      </c>
      <c r="S40" s="23" t="s">
        <v>77</v>
      </c>
      <c r="T40" s="23" t="s">
        <v>78</v>
      </c>
      <c r="U40" s="23" t="s">
        <v>79</v>
      </c>
      <c r="V40" s="23" t="s">
        <v>101</v>
      </c>
      <c r="W40" s="78">
        <v>29.178999999999995</v>
      </c>
      <c r="Z40" s="23">
        <v>0.33399999999999996</v>
      </c>
      <c r="AA40" s="99">
        <v>0.33399999999999996</v>
      </c>
      <c r="AB40" s="78">
        <v>380</v>
      </c>
      <c r="AC40" s="78">
        <v>1761.666003408</v>
      </c>
      <c r="AD40" s="78">
        <v>3787.56</v>
      </c>
      <c r="AE40" s="78">
        <v>0</v>
      </c>
    </row>
    <row r="41" spans="1:31" ht="12.75">
      <c r="A41" s="23">
        <v>110</v>
      </c>
      <c r="B41" s="23">
        <v>1000</v>
      </c>
      <c r="C41" s="30" t="s">
        <v>127</v>
      </c>
      <c r="D41" s="31" t="s">
        <v>67</v>
      </c>
      <c r="E41" s="32" t="s">
        <v>68</v>
      </c>
      <c r="F41" s="32" t="s">
        <v>69</v>
      </c>
      <c r="G41" s="32" t="s">
        <v>70</v>
      </c>
      <c r="H41" s="33" t="s">
        <v>71</v>
      </c>
      <c r="I41" s="31" t="s">
        <v>72</v>
      </c>
      <c r="J41" s="34" t="s">
        <v>136</v>
      </c>
      <c r="K41" s="35">
        <v>0.33399999999999996</v>
      </c>
      <c r="L41" s="36">
        <v>21996.094380000002</v>
      </c>
      <c r="M41" s="36">
        <v>3284.1203898640006</v>
      </c>
      <c r="P41" s="23" t="s">
        <v>129</v>
      </c>
      <c r="Q41" s="23" t="s">
        <v>130</v>
      </c>
      <c r="R41" s="23" t="s">
        <v>76</v>
      </c>
      <c r="S41" s="23" t="s">
        <v>77</v>
      </c>
      <c r="T41" s="23" t="s">
        <v>78</v>
      </c>
      <c r="U41" s="23" t="s">
        <v>79</v>
      </c>
      <c r="V41" s="23" t="s">
        <v>88</v>
      </c>
      <c r="W41" s="78">
        <v>44.7395</v>
      </c>
      <c r="Z41" s="23">
        <v>0.33399999999999996</v>
      </c>
      <c r="AA41" s="99">
        <v>0.33399999999999996</v>
      </c>
      <c r="AB41" s="78">
        <v>583</v>
      </c>
      <c r="AC41" s="78">
        <v>2701.1203898640006</v>
      </c>
      <c r="AD41" s="78">
        <v>0</v>
      </c>
      <c r="AE41" s="78">
        <v>0</v>
      </c>
    </row>
    <row r="42" spans="1:31" ht="12.75">
      <c r="A42" s="23">
        <v>110</v>
      </c>
      <c r="B42" s="23">
        <v>1000</v>
      </c>
      <c r="C42" s="30" t="s">
        <v>131</v>
      </c>
      <c r="D42" s="31" t="s">
        <v>67</v>
      </c>
      <c r="E42" s="32" t="s">
        <v>68</v>
      </c>
      <c r="F42" s="32" t="s">
        <v>69</v>
      </c>
      <c r="G42" s="32" t="s">
        <v>70</v>
      </c>
      <c r="H42" s="33" t="s">
        <v>71</v>
      </c>
      <c r="I42" s="31" t="s">
        <v>72</v>
      </c>
      <c r="J42" s="34" t="s">
        <v>136</v>
      </c>
      <c r="K42" s="35">
        <v>0.33399999999999996</v>
      </c>
      <c r="L42" s="36">
        <v>22415.58168</v>
      </c>
      <c r="M42" s="36">
        <v>7134.193430304</v>
      </c>
      <c r="P42" s="23" t="s">
        <v>132</v>
      </c>
      <c r="Q42" s="23" t="s">
        <v>133</v>
      </c>
      <c r="R42" s="23" t="s">
        <v>76</v>
      </c>
      <c r="S42" s="23" t="s">
        <v>77</v>
      </c>
      <c r="T42" s="23" t="s">
        <v>78</v>
      </c>
      <c r="U42" s="23" t="s">
        <v>79</v>
      </c>
      <c r="V42" s="23" t="s">
        <v>134</v>
      </c>
      <c r="W42" s="78">
        <v>45.59270000000001</v>
      </c>
      <c r="Z42" s="23">
        <v>0.33399999999999996</v>
      </c>
      <c r="AA42" s="99">
        <v>0.33399999999999996</v>
      </c>
      <c r="AB42" s="78">
        <v>594</v>
      </c>
      <c r="AC42" s="78">
        <v>2752.6334303040003</v>
      </c>
      <c r="AD42" s="78">
        <v>3787.56</v>
      </c>
      <c r="AE42" s="78">
        <v>0</v>
      </c>
    </row>
    <row r="43" spans="1:31" ht="12.75">
      <c r="A43" s="23">
        <v>110</v>
      </c>
      <c r="B43" s="23">
        <v>1000</v>
      </c>
      <c r="C43" s="30" t="s">
        <v>137</v>
      </c>
      <c r="D43" s="31" t="s">
        <v>67</v>
      </c>
      <c r="E43" s="32" t="s">
        <v>68</v>
      </c>
      <c r="F43" s="32" t="s">
        <v>69</v>
      </c>
      <c r="G43" s="32" t="s">
        <v>70</v>
      </c>
      <c r="H43" s="33" t="s">
        <v>71</v>
      </c>
      <c r="I43" s="31" t="s">
        <v>72</v>
      </c>
      <c r="J43" s="34" t="s">
        <v>138</v>
      </c>
      <c r="K43" s="35">
        <v>1</v>
      </c>
      <c r="L43" s="36">
        <v>57803.3</v>
      </c>
      <c r="M43" s="36">
        <v>19970.24524</v>
      </c>
      <c r="P43" s="23" t="s">
        <v>139</v>
      </c>
      <c r="Q43" s="23" t="s">
        <v>140</v>
      </c>
      <c r="R43" s="23" t="s">
        <v>76</v>
      </c>
      <c r="S43" s="23" t="s">
        <v>77</v>
      </c>
      <c r="T43" s="23" t="s">
        <v>78</v>
      </c>
      <c r="U43" s="23" t="s">
        <v>79</v>
      </c>
      <c r="V43" s="23" t="s">
        <v>141</v>
      </c>
      <c r="W43" s="78">
        <v>39.2685</v>
      </c>
      <c r="Z43" s="23">
        <v>1</v>
      </c>
      <c r="AA43" s="99">
        <v>1</v>
      </c>
      <c r="AB43" s="78">
        <v>1532</v>
      </c>
      <c r="AC43" s="78">
        <v>7098.245240000001</v>
      </c>
      <c r="AD43" s="78">
        <v>11340</v>
      </c>
      <c r="AE43" s="78">
        <v>0</v>
      </c>
    </row>
    <row r="44" spans="1:31" ht="12.75">
      <c r="A44" s="23">
        <v>110</v>
      </c>
      <c r="B44" s="23">
        <v>1000</v>
      </c>
      <c r="C44" s="30" t="s">
        <v>142</v>
      </c>
      <c r="D44" s="31" t="s">
        <v>67</v>
      </c>
      <c r="E44" s="32" t="s">
        <v>68</v>
      </c>
      <c r="F44" s="32" t="s">
        <v>69</v>
      </c>
      <c r="G44" s="32" t="s">
        <v>70</v>
      </c>
      <c r="H44" s="33" t="s">
        <v>143</v>
      </c>
      <c r="I44" s="31" t="s">
        <v>72</v>
      </c>
      <c r="J44" s="34" t="s">
        <v>144</v>
      </c>
      <c r="K44" s="35">
        <v>1</v>
      </c>
      <c r="L44" s="36">
        <v>51377.55</v>
      </c>
      <c r="M44" s="36">
        <v>19011.16314</v>
      </c>
      <c r="P44" s="23" t="s">
        <v>145</v>
      </c>
      <c r="Q44" s="23" t="s">
        <v>146</v>
      </c>
      <c r="R44" s="23" t="s">
        <v>76</v>
      </c>
      <c r="S44" s="23" t="s">
        <v>77</v>
      </c>
      <c r="T44" s="23" t="s">
        <v>78</v>
      </c>
      <c r="U44" s="23" t="s">
        <v>79</v>
      </c>
      <c r="V44" s="23" t="s">
        <v>147</v>
      </c>
      <c r="W44" s="78">
        <v>34.9032</v>
      </c>
      <c r="Z44" s="23">
        <v>1</v>
      </c>
      <c r="AA44" s="99">
        <v>1</v>
      </c>
      <c r="AB44" s="78">
        <v>1362</v>
      </c>
      <c r="AC44" s="78">
        <v>6309.163140000001</v>
      </c>
      <c r="AD44" s="78">
        <v>11340</v>
      </c>
      <c r="AE44" s="78">
        <v>0</v>
      </c>
    </row>
    <row r="45" spans="1:31" ht="12.75">
      <c r="A45" s="23">
        <v>110</v>
      </c>
      <c r="B45" s="23">
        <v>1000</v>
      </c>
      <c r="C45" s="30" t="s">
        <v>148</v>
      </c>
      <c r="D45" s="31" t="s">
        <v>67</v>
      </c>
      <c r="E45" s="32" t="s">
        <v>68</v>
      </c>
      <c r="F45" s="32" t="s">
        <v>149</v>
      </c>
      <c r="G45" s="32" t="s">
        <v>70</v>
      </c>
      <c r="H45" s="33" t="s">
        <v>71</v>
      </c>
      <c r="I45" s="31" t="s">
        <v>72</v>
      </c>
      <c r="J45" s="34" t="s">
        <v>150</v>
      </c>
      <c r="K45" s="35">
        <v>1</v>
      </c>
      <c r="L45" s="36">
        <v>40522.74</v>
      </c>
      <c r="M45" s="36">
        <v>17390.192472</v>
      </c>
      <c r="P45" s="23" t="s">
        <v>151</v>
      </c>
      <c r="Q45" s="23" t="s">
        <v>152</v>
      </c>
      <c r="R45" s="23" t="s">
        <v>76</v>
      </c>
      <c r="S45" s="23" t="s">
        <v>77</v>
      </c>
      <c r="T45" s="23" t="s">
        <v>78</v>
      </c>
      <c r="U45" s="23" t="s">
        <v>79</v>
      </c>
      <c r="V45" s="23" t="s">
        <v>85</v>
      </c>
      <c r="W45" s="78">
        <v>27.529</v>
      </c>
      <c r="Z45" s="23">
        <v>1</v>
      </c>
      <c r="AA45" s="99">
        <v>1</v>
      </c>
      <c r="AB45" s="78">
        <v>1074</v>
      </c>
      <c r="AC45" s="78">
        <v>4976.192472</v>
      </c>
      <c r="AD45" s="78">
        <v>11340</v>
      </c>
      <c r="AE45" s="78">
        <v>0</v>
      </c>
    </row>
    <row r="46" spans="1:31" ht="12.75">
      <c r="A46" s="23">
        <v>110</v>
      </c>
      <c r="B46" s="23">
        <v>1000</v>
      </c>
      <c r="C46" s="30" t="s">
        <v>148</v>
      </c>
      <c r="D46" s="31" t="s">
        <v>67</v>
      </c>
      <c r="E46" s="32" t="s">
        <v>68</v>
      </c>
      <c r="F46" s="32" t="s">
        <v>149</v>
      </c>
      <c r="G46" s="32" t="s">
        <v>70</v>
      </c>
      <c r="H46" s="33" t="s">
        <v>71</v>
      </c>
      <c r="I46" s="31" t="s">
        <v>72</v>
      </c>
      <c r="J46" s="34" t="s">
        <v>150</v>
      </c>
      <c r="K46" s="35">
        <v>1</v>
      </c>
      <c r="L46" s="36">
        <v>40522.74</v>
      </c>
      <c r="M46" s="36">
        <v>17390.192472</v>
      </c>
      <c r="P46" s="23" t="s">
        <v>151</v>
      </c>
      <c r="Q46" s="23" t="s">
        <v>152</v>
      </c>
      <c r="R46" s="23" t="s">
        <v>76</v>
      </c>
      <c r="S46" s="23" t="s">
        <v>77</v>
      </c>
      <c r="T46" s="23" t="s">
        <v>78</v>
      </c>
      <c r="U46" s="23" t="s">
        <v>79</v>
      </c>
      <c r="V46" s="23" t="s">
        <v>85</v>
      </c>
      <c r="W46" s="78">
        <v>27.529</v>
      </c>
      <c r="Z46" s="23">
        <v>1</v>
      </c>
      <c r="AA46" s="99">
        <v>1</v>
      </c>
      <c r="AB46" s="78">
        <v>1074</v>
      </c>
      <c r="AC46" s="78">
        <v>4976.192472</v>
      </c>
      <c r="AD46" s="78">
        <v>11340</v>
      </c>
      <c r="AE46" s="78">
        <v>0</v>
      </c>
    </row>
    <row r="47" spans="1:31" ht="12.75">
      <c r="A47" s="23">
        <v>110</v>
      </c>
      <c r="B47" s="23">
        <v>1000</v>
      </c>
      <c r="C47" s="30" t="s">
        <v>148</v>
      </c>
      <c r="D47" s="31" t="s">
        <v>67</v>
      </c>
      <c r="E47" s="32" t="s">
        <v>68</v>
      </c>
      <c r="F47" s="32" t="s">
        <v>149</v>
      </c>
      <c r="G47" s="32" t="s">
        <v>70</v>
      </c>
      <c r="H47" s="33" t="s">
        <v>71</v>
      </c>
      <c r="I47" s="31" t="s">
        <v>72</v>
      </c>
      <c r="J47" s="34" t="s">
        <v>150</v>
      </c>
      <c r="K47" s="35">
        <v>1</v>
      </c>
      <c r="L47" s="36">
        <v>55619.05</v>
      </c>
      <c r="M47" s="36">
        <v>8304.01934</v>
      </c>
      <c r="P47" s="23" t="s">
        <v>151</v>
      </c>
      <c r="Q47" s="23" t="s">
        <v>152</v>
      </c>
      <c r="R47" s="23" t="s">
        <v>76</v>
      </c>
      <c r="S47" s="23" t="s">
        <v>77</v>
      </c>
      <c r="T47" s="23" t="s">
        <v>78</v>
      </c>
      <c r="U47" s="23" t="s">
        <v>79</v>
      </c>
      <c r="V47" s="23" t="s">
        <v>153</v>
      </c>
      <c r="W47" s="78">
        <v>37.7847</v>
      </c>
      <c r="Z47" s="23">
        <v>1</v>
      </c>
      <c r="AA47" s="99">
        <v>1</v>
      </c>
      <c r="AB47" s="78">
        <v>1474</v>
      </c>
      <c r="AC47" s="78">
        <v>6830.019340000001</v>
      </c>
      <c r="AD47" s="78">
        <v>0</v>
      </c>
      <c r="AE47" s="78">
        <v>0</v>
      </c>
    </row>
    <row r="48" ht="12.75">
      <c r="A48" s="105" t="s">
        <v>155</v>
      </c>
    </row>
    <row r="49" spans="1:31" ht="12.75">
      <c r="A49" s="23">
        <v>118</v>
      </c>
      <c r="B49" s="23">
        <v>1000</v>
      </c>
      <c r="C49" s="30" t="s">
        <v>156</v>
      </c>
      <c r="D49" s="31" t="s">
        <v>67</v>
      </c>
      <c r="E49" s="32" t="s">
        <v>68</v>
      </c>
      <c r="F49" s="32" t="s">
        <v>69</v>
      </c>
      <c r="G49" s="32" t="s">
        <v>157</v>
      </c>
      <c r="H49" s="33" t="s">
        <v>71</v>
      </c>
      <c r="I49" s="31" t="s">
        <v>72</v>
      </c>
      <c r="J49" s="34" t="s">
        <v>82</v>
      </c>
      <c r="K49" s="35">
        <v>0.333</v>
      </c>
      <c r="L49" s="36">
        <v>19248.498900000002</v>
      </c>
      <c r="M49" s="36">
        <v>6649.93566492</v>
      </c>
      <c r="P49" s="23" t="s">
        <v>158</v>
      </c>
      <c r="Q49" s="23" t="s">
        <v>159</v>
      </c>
      <c r="R49" s="23" t="s">
        <v>76</v>
      </c>
      <c r="S49" s="23" t="s">
        <v>77</v>
      </c>
      <c r="T49" s="23" t="s">
        <v>78</v>
      </c>
      <c r="U49" s="23" t="s">
        <v>79</v>
      </c>
      <c r="V49" s="23" t="s">
        <v>141</v>
      </c>
      <c r="W49" s="78">
        <v>39.2685</v>
      </c>
      <c r="Z49" s="23">
        <v>0.333</v>
      </c>
      <c r="AA49" s="99">
        <v>0.333</v>
      </c>
      <c r="AB49" s="78">
        <v>510</v>
      </c>
      <c r="AC49" s="78">
        <v>2363.7156649200006</v>
      </c>
      <c r="AD49" s="78">
        <v>3776.22</v>
      </c>
      <c r="AE49" s="78">
        <v>0</v>
      </c>
    </row>
    <row r="50" spans="1:31" ht="12.75">
      <c r="A50" s="23">
        <v>118</v>
      </c>
      <c r="B50" s="23">
        <v>1000</v>
      </c>
      <c r="C50" s="30" t="s">
        <v>160</v>
      </c>
      <c r="D50" s="31" t="s">
        <v>67</v>
      </c>
      <c r="E50" s="32" t="s">
        <v>68</v>
      </c>
      <c r="F50" s="32" t="s">
        <v>69</v>
      </c>
      <c r="G50" s="32" t="s">
        <v>157</v>
      </c>
      <c r="H50" s="33" t="s">
        <v>71</v>
      </c>
      <c r="I50" s="31" t="s">
        <v>72</v>
      </c>
      <c r="J50" s="34" t="s">
        <v>82</v>
      </c>
      <c r="K50" s="35">
        <v>0.333</v>
      </c>
      <c r="L50" s="36">
        <v>15645.705300000003</v>
      </c>
      <c r="M50" s="36">
        <v>6112.51261084</v>
      </c>
      <c r="P50" s="23" t="s">
        <v>161</v>
      </c>
      <c r="Q50" s="23" t="s">
        <v>162</v>
      </c>
      <c r="R50" s="23" t="s">
        <v>76</v>
      </c>
      <c r="S50" s="23" t="s">
        <v>77</v>
      </c>
      <c r="T50" s="23" t="s">
        <v>78</v>
      </c>
      <c r="U50" s="23" t="s">
        <v>79</v>
      </c>
      <c r="V50" s="23" t="s">
        <v>163</v>
      </c>
      <c r="W50" s="78">
        <v>31.918500000000005</v>
      </c>
      <c r="Z50" s="23">
        <v>0.333</v>
      </c>
      <c r="AA50" s="99">
        <v>0.333</v>
      </c>
      <c r="AB50" s="78">
        <v>415</v>
      </c>
      <c r="AC50" s="78">
        <v>1921.2926108400004</v>
      </c>
      <c r="AD50" s="78">
        <v>3776.22</v>
      </c>
      <c r="AE50" s="78">
        <v>0</v>
      </c>
    </row>
    <row r="51" spans="1:31" ht="12.75">
      <c r="A51" s="23">
        <v>118</v>
      </c>
      <c r="B51" s="23">
        <v>1000</v>
      </c>
      <c r="C51" s="30" t="s">
        <v>164</v>
      </c>
      <c r="D51" s="31" t="s">
        <v>67</v>
      </c>
      <c r="E51" s="32" t="s">
        <v>68</v>
      </c>
      <c r="F51" s="32" t="s">
        <v>69</v>
      </c>
      <c r="G51" s="32" t="s">
        <v>157</v>
      </c>
      <c r="H51" s="33" t="s">
        <v>71</v>
      </c>
      <c r="I51" s="31" t="s">
        <v>72</v>
      </c>
      <c r="J51" s="34" t="s">
        <v>82</v>
      </c>
      <c r="K51" s="35">
        <v>0.333</v>
      </c>
      <c r="L51" s="36">
        <v>17627.361660000002</v>
      </c>
      <c r="M51" s="36">
        <v>6407.860011848001</v>
      </c>
      <c r="P51" s="23" t="s">
        <v>165</v>
      </c>
      <c r="Q51" s="23" t="s">
        <v>166</v>
      </c>
      <c r="R51" s="23" t="s">
        <v>76</v>
      </c>
      <c r="S51" s="23" t="s">
        <v>77</v>
      </c>
      <c r="T51" s="23" t="s">
        <v>78</v>
      </c>
      <c r="U51" s="23" t="s">
        <v>79</v>
      </c>
      <c r="V51" s="23" t="s">
        <v>167</v>
      </c>
      <c r="W51" s="78">
        <v>35.9613</v>
      </c>
      <c r="Z51" s="23">
        <v>0.333</v>
      </c>
      <c r="AA51" s="99">
        <v>0.333</v>
      </c>
      <c r="AB51" s="78">
        <v>467</v>
      </c>
      <c r="AC51" s="78">
        <v>2164.6400118480005</v>
      </c>
      <c r="AD51" s="78">
        <v>3776.22</v>
      </c>
      <c r="AE51" s="78">
        <v>0</v>
      </c>
    </row>
    <row r="52" spans="1:31" ht="12.75">
      <c r="A52" s="23">
        <v>118</v>
      </c>
      <c r="B52" s="23">
        <v>1000</v>
      </c>
      <c r="C52" s="30" t="s">
        <v>168</v>
      </c>
      <c r="D52" s="31" t="s">
        <v>67</v>
      </c>
      <c r="E52" s="32" t="s">
        <v>68</v>
      </c>
      <c r="F52" s="32" t="s">
        <v>69</v>
      </c>
      <c r="G52" s="32" t="s">
        <v>157</v>
      </c>
      <c r="H52" s="33" t="s">
        <v>71</v>
      </c>
      <c r="I52" s="31" t="s">
        <v>72</v>
      </c>
      <c r="J52" s="34" t="s">
        <v>82</v>
      </c>
      <c r="K52" s="35">
        <v>0.333</v>
      </c>
      <c r="L52" s="36">
        <v>20463.66252</v>
      </c>
      <c r="M52" s="36">
        <v>6831.157757456</v>
      </c>
      <c r="P52" s="23" t="s">
        <v>169</v>
      </c>
      <c r="Q52" s="23" t="s">
        <v>170</v>
      </c>
      <c r="R52" s="23" t="s">
        <v>76</v>
      </c>
      <c r="S52" s="23" t="s">
        <v>77</v>
      </c>
      <c r="T52" s="23" t="s">
        <v>78</v>
      </c>
      <c r="U52" s="23" t="s">
        <v>79</v>
      </c>
      <c r="V52" s="23" t="s">
        <v>104</v>
      </c>
      <c r="W52" s="78">
        <v>41.747600000000006</v>
      </c>
      <c r="Z52" s="23">
        <v>0.333</v>
      </c>
      <c r="AA52" s="99">
        <v>0.333</v>
      </c>
      <c r="AB52" s="78">
        <v>542</v>
      </c>
      <c r="AC52" s="78">
        <v>2512.9377574560003</v>
      </c>
      <c r="AD52" s="78">
        <v>3776.22</v>
      </c>
      <c r="AE52" s="78">
        <v>0</v>
      </c>
    </row>
    <row r="53" spans="1:31" ht="12.75">
      <c r="A53" s="23">
        <v>118</v>
      </c>
      <c r="B53" s="23">
        <v>1000</v>
      </c>
      <c r="C53" s="30" t="s">
        <v>171</v>
      </c>
      <c r="D53" s="31" t="s">
        <v>67</v>
      </c>
      <c r="E53" s="32" t="s">
        <v>68</v>
      </c>
      <c r="F53" s="32" t="s">
        <v>69</v>
      </c>
      <c r="G53" s="32" t="s">
        <v>157</v>
      </c>
      <c r="H53" s="33" t="s">
        <v>71</v>
      </c>
      <c r="I53" s="31" t="s">
        <v>72</v>
      </c>
      <c r="J53" s="34" t="s">
        <v>82</v>
      </c>
      <c r="K53" s="35">
        <v>0.08325</v>
      </c>
      <c r="L53" s="36">
        <v>5587.11729</v>
      </c>
      <c r="M53" s="36">
        <v>1717.153003212</v>
      </c>
      <c r="P53" s="23" t="s">
        <v>172</v>
      </c>
      <c r="Q53" s="23" t="s">
        <v>173</v>
      </c>
      <c r="R53" s="23" t="s">
        <v>76</v>
      </c>
      <c r="S53" s="23" t="s">
        <v>77</v>
      </c>
      <c r="T53" s="23" t="s">
        <v>78</v>
      </c>
      <c r="U53" s="23" t="s">
        <v>79</v>
      </c>
      <c r="V53" s="23" t="s">
        <v>134</v>
      </c>
      <c r="W53" s="78">
        <v>45.59270000000001</v>
      </c>
      <c r="Z53" s="23">
        <v>0.08325</v>
      </c>
      <c r="AA53" s="99">
        <v>0.08325</v>
      </c>
      <c r="AB53" s="78">
        <v>87</v>
      </c>
      <c r="AC53" s="78">
        <v>686.0980032120001</v>
      </c>
      <c r="AD53" s="78">
        <v>944.055</v>
      </c>
      <c r="AE53" s="78">
        <v>0</v>
      </c>
    </row>
    <row r="54" spans="1:31" ht="12.75">
      <c r="A54" s="23">
        <v>118</v>
      </c>
      <c r="B54" s="23">
        <v>1000</v>
      </c>
      <c r="C54" s="30" t="s">
        <v>156</v>
      </c>
      <c r="D54" s="31" t="s">
        <v>67</v>
      </c>
      <c r="E54" s="32" t="s">
        <v>68</v>
      </c>
      <c r="F54" s="32" t="s">
        <v>69</v>
      </c>
      <c r="G54" s="32" t="s">
        <v>157</v>
      </c>
      <c r="H54" s="33" t="s">
        <v>71</v>
      </c>
      <c r="I54" s="31" t="s">
        <v>72</v>
      </c>
      <c r="J54" s="34" t="s">
        <v>90</v>
      </c>
      <c r="K54" s="35">
        <v>0.333</v>
      </c>
      <c r="L54" s="36">
        <v>19248.498900000002</v>
      </c>
      <c r="M54" s="36">
        <v>6649.93566492</v>
      </c>
      <c r="P54" s="23" t="s">
        <v>158</v>
      </c>
      <c r="Q54" s="23" t="s">
        <v>159</v>
      </c>
      <c r="R54" s="23" t="s">
        <v>76</v>
      </c>
      <c r="S54" s="23" t="s">
        <v>77</v>
      </c>
      <c r="T54" s="23" t="s">
        <v>78</v>
      </c>
      <c r="U54" s="23" t="s">
        <v>79</v>
      </c>
      <c r="V54" s="23" t="s">
        <v>141</v>
      </c>
      <c r="W54" s="78">
        <v>39.2685</v>
      </c>
      <c r="Z54" s="23">
        <v>0.333</v>
      </c>
      <c r="AA54" s="99">
        <v>0.333</v>
      </c>
      <c r="AB54" s="78">
        <v>510</v>
      </c>
      <c r="AC54" s="78">
        <v>2363.7156649200006</v>
      </c>
      <c r="AD54" s="78">
        <v>3776.22</v>
      </c>
      <c r="AE54" s="78">
        <v>0</v>
      </c>
    </row>
    <row r="55" spans="1:31" ht="12.75">
      <c r="A55" s="23">
        <v>118</v>
      </c>
      <c r="B55" s="23">
        <v>1000</v>
      </c>
      <c r="C55" s="30" t="s">
        <v>160</v>
      </c>
      <c r="D55" s="31" t="s">
        <v>67</v>
      </c>
      <c r="E55" s="32" t="s">
        <v>68</v>
      </c>
      <c r="F55" s="32" t="s">
        <v>69</v>
      </c>
      <c r="G55" s="32" t="s">
        <v>157</v>
      </c>
      <c r="H55" s="33" t="s">
        <v>71</v>
      </c>
      <c r="I55" s="31" t="s">
        <v>72</v>
      </c>
      <c r="J55" s="34" t="s">
        <v>90</v>
      </c>
      <c r="K55" s="35">
        <v>0.333</v>
      </c>
      <c r="L55" s="36">
        <v>15645.705300000003</v>
      </c>
      <c r="M55" s="36">
        <v>6112.51261084</v>
      </c>
      <c r="P55" s="23" t="s">
        <v>161</v>
      </c>
      <c r="Q55" s="23" t="s">
        <v>162</v>
      </c>
      <c r="R55" s="23" t="s">
        <v>76</v>
      </c>
      <c r="S55" s="23" t="s">
        <v>77</v>
      </c>
      <c r="T55" s="23" t="s">
        <v>78</v>
      </c>
      <c r="U55" s="23" t="s">
        <v>79</v>
      </c>
      <c r="V55" s="23" t="s">
        <v>163</v>
      </c>
      <c r="W55" s="78">
        <v>31.918500000000005</v>
      </c>
      <c r="Z55" s="23">
        <v>0.333</v>
      </c>
      <c r="AA55" s="99">
        <v>0.333</v>
      </c>
      <c r="AB55" s="78">
        <v>415</v>
      </c>
      <c r="AC55" s="78">
        <v>1921.2926108400004</v>
      </c>
      <c r="AD55" s="78">
        <v>3776.22</v>
      </c>
      <c r="AE55" s="78">
        <v>0</v>
      </c>
    </row>
    <row r="56" spans="1:31" ht="12.75">
      <c r="A56" s="23">
        <v>118</v>
      </c>
      <c r="B56" s="23">
        <v>1000</v>
      </c>
      <c r="C56" s="30" t="s">
        <v>164</v>
      </c>
      <c r="D56" s="31" t="s">
        <v>67</v>
      </c>
      <c r="E56" s="32" t="s">
        <v>68</v>
      </c>
      <c r="F56" s="32" t="s">
        <v>69</v>
      </c>
      <c r="G56" s="32" t="s">
        <v>157</v>
      </c>
      <c r="H56" s="33" t="s">
        <v>71</v>
      </c>
      <c r="I56" s="31" t="s">
        <v>72</v>
      </c>
      <c r="J56" s="34" t="s">
        <v>90</v>
      </c>
      <c r="K56" s="35">
        <v>0.333</v>
      </c>
      <c r="L56" s="36">
        <v>17627.361660000002</v>
      </c>
      <c r="M56" s="36">
        <v>6407.860011848001</v>
      </c>
      <c r="P56" s="23" t="s">
        <v>165</v>
      </c>
      <c r="Q56" s="23" t="s">
        <v>166</v>
      </c>
      <c r="R56" s="23" t="s">
        <v>76</v>
      </c>
      <c r="S56" s="23" t="s">
        <v>77</v>
      </c>
      <c r="T56" s="23" t="s">
        <v>78</v>
      </c>
      <c r="U56" s="23" t="s">
        <v>79</v>
      </c>
      <c r="V56" s="23" t="s">
        <v>167</v>
      </c>
      <c r="W56" s="78">
        <v>35.9613</v>
      </c>
      <c r="Z56" s="23">
        <v>0.333</v>
      </c>
      <c r="AA56" s="99">
        <v>0.333</v>
      </c>
      <c r="AB56" s="78">
        <v>467</v>
      </c>
      <c r="AC56" s="78">
        <v>2164.6400118480005</v>
      </c>
      <c r="AD56" s="78">
        <v>3776.22</v>
      </c>
      <c r="AE56" s="78">
        <v>0</v>
      </c>
    </row>
    <row r="57" spans="1:31" ht="12.75">
      <c r="A57" s="23">
        <v>118</v>
      </c>
      <c r="B57" s="23">
        <v>1000</v>
      </c>
      <c r="C57" s="30" t="s">
        <v>168</v>
      </c>
      <c r="D57" s="31" t="s">
        <v>67</v>
      </c>
      <c r="E57" s="32" t="s">
        <v>68</v>
      </c>
      <c r="F57" s="32" t="s">
        <v>69</v>
      </c>
      <c r="G57" s="32" t="s">
        <v>157</v>
      </c>
      <c r="H57" s="33" t="s">
        <v>71</v>
      </c>
      <c r="I57" s="31" t="s">
        <v>72</v>
      </c>
      <c r="J57" s="34" t="s">
        <v>90</v>
      </c>
      <c r="K57" s="35">
        <v>0.333</v>
      </c>
      <c r="L57" s="36">
        <v>20463.66252</v>
      </c>
      <c r="M57" s="36">
        <v>6831.157757456</v>
      </c>
      <c r="P57" s="23" t="s">
        <v>169</v>
      </c>
      <c r="Q57" s="23" t="s">
        <v>170</v>
      </c>
      <c r="R57" s="23" t="s">
        <v>76</v>
      </c>
      <c r="S57" s="23" t="s">
        <v>77</v>
      </c>
      <c r="T57" s="23" t="s">
        <v>78</v>
      </c>
      <c r="U57" s="23" t="s">
        <v>79</v>
      </c>
      <c r="V57" s="23" t="s">
        <v>104</v>
      </c>
      <c r="W57" s="78">
        <v>41.747600000000006</v>
      </c>
      <c r="Z57" s="23">
        <v>0.333</v>
      </c>
      <c r="AA57" s="99">
        <v>0.333</v>
      </c>
      <c r="AB57" s="78">
        <v>542</v>
      </c>
      <c r="AC57" s="78">
        <v>2512.9377574560003</v>
      </c>
      <c r="AD57" s="78">
        <v>3776.22</v>
      </c>
      <c r="AE57" s="78">
        <v>0</v>
      </c>
    </row>
    <row r="58" spans="1:31" ht="12.75">
      <c r="A58" s="23">
        <v>118</v>
      </c>
      <c r="B58" s="23">
        <v>1000</v>
      </c>
      <c r="C58" s="30" t="s">
        <v>171</v>
      </c>
      <c r="D58" s="31" t="s">
        <v>67</v>
      </c>
      <c r="E58" s="32" t="s">
        <v>68</v>
      </c>
      <c r="F58" s="32" t="s">
        <v>69</v>
      </c>
      <c r="G58" s="32" t="s">
        <v>157</v>
      </c>
      <c r="H58" s="33" t="s">
        <v>71</v>
      </c>
      <c r="I58" s="31" t="s">
        <v>72</v>
      </c>
      <c r="J58" s="34" t="s">
        <v>90</v>
      </c>
      <c r="K58" s="35">
        <v>0.08325</v>
      </c>
      <c r="L58" s="36">
        <v>5587.11729</v>
      </c>
      <c r="M58" s="36">
        <v>1717.153003212</v>
      </c>
      <c r="P58" s="23" t="s">
        <v>172</v>
      </c>
      <c r="Q58" s="23" t="s">
        <v>173</v>
      </c>
      <c r="R58" s="23" t="s">
        <v>76</v>
      </c>
      <c r="S58" s="23" t="s">
        <v>77</v>
      </c>
      <c r="T58" s="23" t="s">
        <v>78</v>
      </c>
      <c r="U58" s="23" t="s">
        <v>79</v>
      </c>
      <c r="V58" s="23" t="s">
        <v>134</v>
      </c>
      <c r="W58" s="78">
        <v>45.59270000000001</v>
      </c>
      <c r="Z58" s="23">
        <v>0.08325</v>
      </c>
      <c r="AA58" s="99">
        <v>0.08325</v>
      </c>
      <c r="AB58" s="78">
        <v>87</v>
      </c>
      <c r="AC58" s="78">
        <v>686.0980032120001</v>
      </c>
      <c r="AD58" s="78">
        <v>944.055</v>
      </c>
      <c r="AE58" s="78">
        <v>0</v>
      </c>
    </row>
    <row r="59" spans="1:31" ht="12.75">
      <c r="A59" s="23">
        <v>118</v>
      </c>
      <c r="B59" s="23">
        <v>1000</v>
      </c>
      <c r="C59" s="30" t="s">
        <v>156</v>
      </c>
      <c r="D59" s="31" t="s">
        <v>67</v>
      </c>
      <c r="E59" s="32" t="s">
        <v>68</v>
      </c>
      <c r="F59" s="32" t="s">
        <v>69</v>
      </c>
      <c r="G59" s="32" t="s">
        <v>157</v>
      </c>
      <c r="H59" s="33" t="s">
        <v>71</v>
      </c>
      <c r="I59" s="31" t="s">
        <v>72</v>
      </c>
      <c r="J59" s="34" t="s">
        <v>107</v>
      </c>
      <c r="K59" s="35">
        <v>0.33399999999999996</v>
      </c>
      <c r="L59" s="36">
        <v>19306.3022</v>
      </c>
      <c r="M59" s="36">
        <v>6670.37391016</v>
      </c>
      <c r="P59" s="23" t="s">
        <v>158</v>
      </c>
      <c r="Q59" s="23" t="s">
        <v>159</v>
      </c>
      <c r="R59" s="23" t="s">
        <v>76</v>
      </c>
      <c r="S59" s="23" t="s">
        <v>77</v>
      </c>
      <c r="T59" s="23" t="s">
        <v>78</v>
      </c>
      <c r="U59" s="23" t="s">
        <v>79</v>
      </c>
      <c r="V59" s="23" t="s">
        <v>141</v>
      </c>
      <c r="W59" s="78">
        <v>39.2685</v>
      </c>
      <c r="Z59" s="23">
        <v>0.33399999999999996</v>
      </c>
      <c r="AA59" s="99">
        <v>0.33399999999999996</v>
      </c>
      <c r="AB59" s="78">
        <v>512</v>
      </c>
      <c r="AC59" s="78">
        <v>2370.81391016</v>
      </c>
      <c r="AD59" s="78">
        <v>3787.56</v>
      </c>
      <c r="AE59" s="78">
        <v>0</v>
      </c>
    </row>
    <row r="60" spans="1:31" ht="12.75">
      <c r="A60" s="23">
        <v>118</v>
      </c>
      <c r="B60" s="23">
        <v>1000</v>
      </c>
      <c r="C60" s="30" t="s">
        <v>160</v>
      </c>
      <c r="D60" s="31" t="s">
        <v>67</v>
      </c>
      <c r="E60" s="32" t="s">
        <v>68</v>
      </c>
      <c r="F60" s="32" t="s">
        <v>69</v>
      </c>
      <c r="G60" s="32" t="s">
        <v>157</v>
      </c>
      <c r="H60" s="33" t="s">
        <v>71</v>
      </c>
      <c r="I60" s="31" t="s">
        <v>72</v>
      </c>
      <c r="J60" s="34" t="s">
        <v>107</v>
      </c>
      <c r="K60" s="35">
        <v>0.33399999999999996</v>
      </c>
      <c r="L60" s="36">
        <v>15692.6894</v>
      </c>
      <c r="M60" s="36">
        <v>6130.62225832</v>
      </c>
      <c r="P60" s="23" t="s">
        <v>161</v>
      </c>
      <c r="Q60" s="23" t="s">
        <v>162</v>
      </c>
      <c r="R60" s="23" t="s">
        <v>76</v>
      </c>
      <c r="S60" s="23" t="s">
        <v>77</v>
      </c>
      <c r="T60" s="23" t="s">
        <v>78</v>
      </c>
      <c r="U60" s="23" t="s">
        <v>79</v>
      </c>
      <c r="V60" s="23" t="s">
        <v>163</v>
      </c>
      <c r="W60" s="78">
        <v>31.918500000000005</v>
      </c>
      <c r="Z60" s="23">
        <v>0.33399999999999996</v>
      </c>
      <c r="AA60" s="99">
        <v>0.33399999999999996</v>
      </c>
      <c r="AB60" s="78">
        <v>416</v>
      </c>
      <c r="AC60" s="78">
        <v>1927.06225832</v>
      </c>
      <c r="AD60" s="78">
        <v>3787.56</v>
      </c>
      <c r="AE60" s="78">
        <v>0</v>
      </c>
    </row>
    <row r="61" spans="1:31" ht="12.75">
      <c r="A61" s="23">
        <v>118</v>
      </c>
      <c r="B61" s="23">
        <v>1000</v>
      </c>
      <c r="C61" s="30" t="s">
        <v>164</v>
      </c>
      <c r="D61" s="31" t="s">
        <v>67</v>
      </c>
      <c r="E61" s="32" t="s">
        <v>68</v>
      </c>
      <c r="F61" s="32" t="s">
        <v>69</v>
      </c>
      <c r="G61" s="32" t="s">
        <v>157</v>
      </c>
      <c r="H61" s="33" t="s">
        <v>71</v>
      </c>
      <c r="I61" s="31" t="s">
        <v>72</v>
      </c>
      <c r="J61" s="34" t="s">
        <v>107</v>
      </c>
      <c r="K61" s="35">
        <v>0.33399999999999996</v>
      </c>
      <c r="L61" s="36">
        <v>17680.29668</v>
      </c>
      <c r="M61" s="36">
        <v>6427.700432304</v>
      </c>
      <c r="P61" s="23" t="s">
        <v>165</v>
      </c>
      <c r="Q61" s="23" t="s">
        <v>166</v>
      </c>
      <c r="R61" s="23" t="s">
        <v>76</v>
      </c>
      <c r="S61" s="23" t="s">
        <v>77</v>
      </c>
      <c r="T61" s="23" t="s">
        <v>78</v>
      </c>
      <c r="U61" s="23" t="s">
        <v>79</v>
      </c>
      <c r="V61" s="23" t="s">
        <v>167</v>
      </c>
      <c r="W61" s="78">
        <v>35.9613</v>
      </c>
      <c r="Z61" s="23">
        <v>0.33399999999999996</v>
      </c>
      <c r="AA61" s="99">
        <v>0.33399999999999996</v>
      </c>
      <c r="AB61" s="78">
        <v>469</v>
      </c>
      <c r="AC61" s="78">
        <v>2171.140432304</v>
      </c>
      <c r="AD61" s="78">
        <v>3787.56</v>
      </c>
      <c r="AE61" s="78">
        <v>0</v>
      </c>
    </row>
    <row r="62" spans="1:31" ht="12.75">
      <c r="A62" s="23">
        <v>118</v>
      </c>
      <c r="B62" s="23">
        <v>1000</v>
      </c>
      <c r="C62" s="30" t="s">
        <v>168</v>
      </c>
      <c r="D62" s="31" t="s">
        <v>67</v>
      </c>
      <c r="E62" s="32" t="s">
        <v>68</v>
      </c>
      <c r="F62" s="32" t="s">
        <v>69</v>
      </c>
      <c r="G62" s="32" t="s">
        <v>157</v>
      </c>
      <c r="H62" s="33" t="s">
        <v>71</v>
      </c>
      <c r="I62" s="31" t="s">
        <v>72</v>
      </c>
      <c r="J62" s="34" t="s">
        <v>107</v>
      </c>
      <c r="K62" s="35">
        <v>0.33399999999999996</v>
      </c>
      <c r="L62" s="36">
        <v>20525.11496</v>
      </c>
      <c r="M62" s="36">
        <v>6852.044117088</v>
      </c>
      <c r="P62" s="23" t="s">
        <v>169</v>
      </c>
      <c r="Q62" s="23" t="s">
        <v>170</v>
      </c>
      <c r="R62" s="23" t="s">
        <v>76</v>
      </c>
      <c r="S62" s="23" t="s">
        <v>77</v>
      </c>
      <c r="T62" s="23" t="s">
        <v>78</v>
      </c>
      <c r="U62" s="23" t="s">
        <v>79</v>
      </c>
      <c r="V62" s="23" t="s">
        <v>104</v>
      </c>
      <c r="W62" s="78">
        <v>41.747600000000006</v>
      </c>
      <c r="Z62" s="23">
        <v>0.33399999999999996</v>
      </c>
      <c r="AA62" s="99">
        <v>0.33399999999999996</v>
      </c>
      <c r="AB62" s="78">
        <v>544</v>
      </c>
      <c r="AC62" s="78">
        <v>2520.484117088</v>
      </c>
      <c r="AD62" s="78">
        <v>3787.56</v>
      </c>
      <c r="AE62" s="78">
        <v>0</v>
      </c>
    </row>
    <row r="63" spans="1:31" ht="12.75">
      <c r="A63" s="23">
        <v>118</v>
      </c>
      <c r="B63" s="23">
        <v>1000</v>
      </c>
      <c r="C63" s="30" t="s">
        <v>171</v>
      </c>
      <c r="D63" s="31" t="s">
        <v>67</v>
      </c>
      <c r="E63" s="32" t="s">
        <v>68</v>
      </c>
      <c r="F63" s="32" t="s">
        <v>69</v>
      </c>
      <c r="G63" s="32" t="s">
        <v>157</v>
      </c>
      <c r="H63" s="33" t="s">
        <v>71</v>
      </c>
      <c r="I63" s="31" t="s">
        <v>72</v>
      </c>
      <c r="J63" s="34" t="s">
        <v>107</v>
      </c>
      <c r="K63" s="35">
        <v>0.08349999999999999</v>
      </c>
      <c r="L63" s="36">
        <v>5603.89542</v>
      </c>
      <c r="M63" s="36">
        <v>1722.048357576</v>
      </c>
      <c r="P63" s="23" t="s">
        <v>172</v>
      </c>
      <c r="Q63" s="23" t="s">
        <v>173</v>
      </c>
      <c r="R63" s="23" t="s">
        <v>76</v>
      </c>
      <c r="S63" s="23" t="s">
        <v>77</v>
      </c>
      <c r="T63" s="23" t="s">
        <v>78</v>
      </c>
      <c r="U63" s="23" t="s">
        <v>79</v>
      </c>
      <c r="V63" s="23" t="s">
        <v>134</v>
      </c>
      <c r="W63" s="78">
        <v>45.59270000000001</v>
      </c>
      <c r="Z63" s="23">
        <v>0.08349999999999999</v>
      </c>
      <c r="AA63" s="99">
        <v>0.08349999999999999</v>
      </c>
      <c r="AB63" s="78">
        <v>87</v>
      </c>
      <c r="AC63" s="78">
        <v>688.1583575760001</v>
      </c>
      <c r="AD63" s="78">
        <v>946.89</v>
      </c>
      <c r="AE63" s="78">
        <v>0</v>
      </c>
    </row>
    <row r="64" ht="12.75">
      <c r="A64" s="105" t="s">
        <v>175</v>
      </c>
    </row>
    <row r="65" spans="1:31" ht="12.75">
      <c r="A65" s="23">
        <v>130</v>
      </c>
      <c r="B65" s="23">
        <v>2400</v>
      </c>
      <c r="C65" s="30" t="s">
        <v>176</v>
      </c>
      <c r="D65" s="31" t="s">
        <v>67</v>
      </c>
      <c r="E65" s="32" t="s">
        <v>177</v>
      </c>
      <c r="F65" s="32" t="s">
        <v>69</v>
      </c>
      <c r="G65" s="32" t="s">
        <v>70</v>
      </c>
      <c r="H65" s="33" t="s">
        <v>71</v>
      </c>
      <c r="I65" s="31" t="s">
        <v>72</v>
      </c>
      <c r="J65" s="34" t="s">
        <v>73</v>
      </c>
      <c r="K65" s="35">
        <v>1</v>
      </c>
      <c r="L65" s="36">
        <v>96562.66</v>
      </c>
      <c r="M65" s="36">
        <v>25756.894648</v>
      </c>
      <c r="P65" s="23" t="s">
        <v>178</v>
      </c>
      <c r="Q65" s="23" t="s">
        <v>179</v>
      </c>
      <c r="R65" s="23" t="s">
        <v>76</v>
      </c>
      <c r="S65" s="23" t="s">
        <v>86</v>
      </c>
      <c r="T65" s="23" t="s">
        <v>180</v>
      </c>
      <c r="U65" s="23" t="s">
        <v>79</v>
      </c>
      <c r="V65" s="23" t="s">
        <v>181</v>
      </c>
      <c r="W65" s="78">
        <v>50.9297</v>
      </c>
      <c r="Z65" s="23">
        <v>1</v>
      </c>
      <c r="AA65" s="99">
        <v>1</v>
      </c>
      <c r="AB65" s="78">
        <v>2559</v>
      </c>
      <c r="AC65" s="78">
        <v>11857.894648000001</v>
      </c>
      <c r="AD65" s="78">
        <v>11340</v>
      </c>
      <c r="AE65" s="78">
        <v>0</v>
      </c>
    </row>
    <row r="66" ht="12.75">
      <c r="A66" s="105" t="s">
        <v>183</v>
      </c>
    </row>
    <row r="67" spans="1:31" ht="12.75">
      <c r="A67" s="23">
        <v>131</v>
      </c>
      <c r="B67" s="23">
        <v>2400</v>
      </c>
      <c r="C67" s="30" t="s">
        <v>184</v>
      </c>
      <c r="D67" s="31" t="s">
        <v>67</v>
      </c>
      <c r="E67" s="32" t="s">
        <v>177</v>
      </c>
      <c r="F67" s="32" t="s">
        <v>69</v>
      </c>
      <c r="G67" s="32" t="s">
        <v>185</v>
      </c>
      <c r="H67" s="33" t="s">
        <v>71</v>
      </c>
      <c r="I67" s="31" t="s">
        <v>72</v>
      </c>
      <c r="J67" s="34" t="s">
        <v>73</v>
      </c>
      <c r="K67" s="35">
        <v>1</v>
      </c>
      <c r="L67" s="36">
        <v>80496.65</v>
      </c>
      <c r="M67" s="36">
        <v>23357.98862</v>
      </c>
      <c r="P67" s="23" t="s">
        <v>186</v>
      </c>
      <c r="Q67" s="23" t="s">
        <v>187</v>
      </c>
      <c r="R67" s="23" t="s">
        <v>76</v>
      </c>
      <c r="S67" s="23" t="s">
        <v>77</v>
      </c>
      <c r="T67" s="23" t="s">
        <v>188</v>
      </c>
      <c r="U67" s="23" t="s">
        <v>79</v>
      </c>
      <c r="V67" s="23" t="s">
        <v>189</v>
      </c>
      <c r="W67" s="78">
        <v>51.86639999999999</v>
      </c>
      <c r="Z67" s="23">
        <v>1</v>
      </c>
      <c r="AA67" s="99">
        <v>1</v>
      </c>
      <c r="AB67" s="78">
        <v>2133</v>
      </c>
      <c r="AC67" s="78">
        <v>9884.98862</v>
      </c>
      <c r="AD67" s="78">
        <v>11340</v>
      </c>
      <c r="AE67" s="78">
        <v>0</v>
      </c>
    </row>
    <row r="68" ht="12.75">
      <c r="A68" s="105" t="s">
        <v>191</v>
      </c>
    </row>
    <row r="69" spans="1:31" ht="12.75">
      <c r="A69" s="23">
        <v>140</v>
      </c>
      <c r="B69" s="23">
        <v>1000</v>
      </c>
      <c r="C69" s="30" t="s">
        <v>192</v>
      </c>
      <c r="D69" s="31" t="s">
        <v>67</v>
      </c>
      <c r="E69" s="32" t="s">
        <v>68</v>
      </c>
      <c r="F69" s="32" t="s">
        <v>193</v>
      </c>
      <c r="G69" s="32" t="s">
        <v>185</v>
      </c>
      <c r="H69" s="33" t="s">
        <v>71</v>
      </c>
      <c r="I69" s="31" t="s">
        <v>72</v>
      </c>
      <c r="J69" s="34" t="s">
        <v>194</v>
      </c>
      <c r="K69" s="35">
        <v>1</v>
      </c>
      <c r="L69" s="36">
        <v>20950.72</v>
      </c>
      <c r="M69" s="36">
        <v>10282.148416</v>
      </c>
      <c r="P69" s="23" t="s">
        <v>195</v>
      </c>
      <c r="Q69" s="23" t="s">
        <v>196</v>
      </c>
      <c r="R69" s="23" t="s">
        <v>76</v>
      </c>
      <c r="S69" s="23" t="s">
        <v>77</v>
      </c>
      <c r="T69" s="23" t="s">
        <v>197</v>
      </c>
      <c r="U69" s="23" t="s">
        <v>79</v>
      </c>
      <c r="V69" s="23" t="s">
        <v>198</v>
      </c>
      <c r="W69" s="78">
        <v>14.3106</v>
      </c>
      <c r="Z69" s="23">
        <v>1</v>
      </c>
      <c r="AA69" s="99">
        <v>1</v>
      </c>
      <c r="AB69" s="78">
        <v>555</v>
      </c>
      <c r="AC69" s="78">
        <v>2572.7484160000004</v>
      </c>
      <c r="AD69" s="78">
        <v>0</v>
      </c>
      <c r="AE69" s="78">
        <v>7154.4</v>
      </c>
    </row>
    <row r="70" spans="1:31" ht="12.75">
      <c r="A70" s="23">
        <v>140</v>
      </c>
      <c r="B70" s="23">
        <v>1000</v>
      </c>
      <c r="C70" s="30" t="s">
        <v>192</v>
      </c>
      <c r="D70" s="31" t="s">
        <v>67</v>
      </c>
      <c r="E70" s="32" t="s">
        <v>68</v>
      </c>
      <c r="F70" s="32" t="s">
        <v>193</v>
      </c>
      <c r="G70" s="32" t="s">
        <v>185</v>
      </c>
      <c r="H70" s="33" t="s">
        <v>71</v>
      </c>
      <c r="I70" s="31" t="s">
        <v>72</v>
      </c>
      <c r="J70" s="34" t="s">
        <v>194</v>
      </c>
      <c r="K70" s="35">
        <v>1</v>
      </c>
      <c r="L70" s="36">
        <v>28610.66</v>
      </c>
      <c r="M70" s="36">
        <v>11425.789047999999</v>
      </c>
      <c r="P70" s="23" t="s">
        <v>195</v>
      </c>
      <c r="Q70" s="23" t="s">
        <v>196</v>
      </c>
      <c r="R70" s="23" t="s">
        <v>76</v>
      </c>
      <c r="S70" s="23" t="s">
        <v>77</v>
      </c>
      <c r="T70" s="23" t="s">
        <v>197</v>
      </c>
      <c r="U70" s="23" t="s">
        <v>79</v>
      </c>
      <c r="V70" s="23" t="s">
        <v>199</v>
      </c>
      <c r="W70" s="78">
        <v>19.5428</v>
      </c>
      <c r="Z70" s="23">
        <v>1</v>
      </c>
      <c r="AA70" s="99">
        <v>1</v>
      </c>
      <c r="AB70" s="78">
        <v>758</v>
      </c>
      <c r="AC70" s="78">
        <v>3513.389048</v>
      </c>
      <c r="AD70" s="78">
        <v>0</v>
      </c>
      <c r="AE70" s="78">
        <v>7154.4</v>
      </c>
    </row>
    <row r="71" ht="12.75">
      <c r="A71" s="105" t="s">
        <v>201</v>
      </c>
    </row>
    <row r="72" spans="1:31" ht="12.75">
      <c r="A72" s="23">
        <v>142</v>
      </c>
      <c r="B72" s="23">
        <v>2400</v>
      </c>
      <c r="C72" s="30" t="s">
        <v>202</v>
      </c>
      <c r="D72" s="31" t="s">
        <v>67</v>
      </c>
      <c r="E72" s="32" t="s">
        <v>177</v>
      </c>
      <c r="F72" s="32" t="s">
        <v>203</v>
      </c>
      <c r="G72" s="32" t="s">
        <v>204</v>
      </c>
      <c r="H72" s="33" t="s">
        <v>71</v>
      </c>
      <c r="I72" s="31" t="s">
        <v>72</v>
      </c>
      <c r="J72" s="34" t="s">
        <v>73</v>
      </c>
      <c r="K72" s="35">
        <v>1</v>
      </c>
      <c r="L72" s="36">
        <v>25348.93</v>
      </c>
      <c r="M72" s="36">
        <v>10939.248604</v>
      </c>
      <c r="P72" s="23" t="s">
        <v>205</v>
      </c>
      <c r="Q72" s="23" t="s">
        <v>206</v>
      </c>
      <c r="R72" s="23" t="s">
        <v>76</v>
      </c>
      <c r="S72" s="23" t="s">
        <v>207</v>
      </c>
      <c r="T72" s="23" t="s">
        <v>208</v>
      </c>
      <c r="U72" s="23" t="s">
        <v>79</v>
      </c>
      <c r="V72" s="23" t="s">
        <v>209</v>
      </c>
      <c r="W72" s="78">
        <v>16.4177</v>
      </c>
      <c r="Z72" s="23">
        <v>1</v>
      </c>
      <c r="AA72" s="99">
        <v>1</v>
      </c>
      <c r="AB72" s="78">
        <v>672</v>
      </c>
      <c r="AC72" s="78">
        <v>3112.8486040000003</v>
      </c>
      <c r="AD72" s="78">
        <v>0</v>
      </c>
      <c r="AE72" s="78">
        <v>7154.4</v>
      </c>
    </row>
    <row r="73" spans="1:31" ht="12.75">
      <c r="A73" s="23">
        <v>142</v>
      </c>
      <c r="B73" s="23">
        <v>2400</v>
      </c>
      <c r="C73" s="30" t="s">
        <v>210</v>
      </c>
      <c r="D73" s="31" t="s">
        <v>67</v>
      </c>
      <c r="E73" s="32" t="s">
        <v>177</v>
      </c>
      <c r="F73" s="32" t="s">
        <v>203</v>
      </c>
      <c r="G73" s="32" t="s">
        <v>204</v>
      </c>
      <c r="H73" s="33" t="s">
        <v>71</v>
      </c>
      <c r="I73" s="31" t="s">
        <v>72</v>
      </c>
      <c r="J73" s="34" t="s">
        <v>73</v>
      </c>
      <c r="K73" s="35">
        <v>1</v>
      </c>
      <c r="L73" s="36">
        <v>39027.5</v>
      </c>
      <c r="M73" s="36">
        <v>12980.976999999999</v>
      </c>
      <c r="P73" s="23" t="s">
        <v>211</v>
      </c>
      <c r="Q73" s="23" t="s">
        <v>212</v>
      </c>
      <c r="R73" s="23" t="s">
        <v>76</v>
      </c>
      <c r="S73" s="23" t="s">
        <v>77</v>
      </c>
      <c r="T73" s="23" t="s">
        <v>213</v>
      </c>
      <c r="U73" s="23" t="s">
        <v>79</v>
      </c>
      <c r="V73" s="23" t="s">
        <v>214</v>
      </c>
      <c r="W73" s="78">
        <v>20.5841</v>
      </c>
      <c r="Z73" s="23">
        <v>1</v>
      </c>
      <c r="AA73" s="99">
        <v>1</v>
      </c>
      <c r="AB73" s="78">
        <v>1034</v>
      </c>
      <c r="AC73" s="78">
        <v>4792.577</v>
      </c>
      <c r="AD73" s="78">
        <v>0</v>
      </c>
      <c r="AE73" s="78">
        <v>7154.4</v>
      </c>
    </row>
    <row r="74" ht="12.75">
      <c r="A74" s="105" t="s">
        <v>217</v>
      </c>
    </row>
    <row r="75" spans="1:31" ht="12.75">
      <c r="A75" s="23">
        <v>172</v>
      </c>
      <c r="B75" s="23">
        <v>1000</v>
      </c>
      <c r="C75" s="30" t="s">
        <v>218</v>
      </c>
      <c r="D75" s="31" t="s">
        <v>67</v>
      </c>
      <c r="E75" s="32" t="s">
        <v>219</v>
      </c>
      <c r="F75" s="32" t="s">
        <v>149</v>
      </c>
      <c r="G75" s="32" t="s">
        <v>220</v>
      </c>
      <c r="H75" s="33" t="s">
        <v>71</v>
      </c>
      <c r="I75" s="31" t="s">
        <v>72</v>
      </c>
      <c r="J75" s="34" t="s">
        <v>82</v>
      </c>
      <c r="K75" s="35">
        <v>0.333</v>
      </c>
      <c r="L75" s="36">
        <v>22402.49175</v>
      </c>
      <c r="M75" s="36">
        <v>7121.2459868999995</v>
      </c>
      <c r="P75" s="23" t="s">
        <v>221</v>
      </c>
      <c r="Q75" s="23" t="s">
        <v>222</v>
      </c>
      <c r="R75" s="23" t="s">
        <v>76</v>
      </c>
      <c r="S75" s="23" t="s">
        <v>77</v>
      </c>
      <c r="T75" s="23" t="s">
        <v>78</v>
      </c>
      <c r="U75" s="23" t="s">
        <v>79</v>
      </c>
      <c r="V75" s="23" t="s">
        <v>223</v>
      </c>
      <c r="W75" s="78">
        <v>45.703</v>
      </c>
      <c r="Z75" s="23">
        <v>0.333</v>
      </c>
      <c r="AA75" s="99">
        <v>0.333</v>
      </c>
      <c r="AB75" s="78">
        <v>594</v>
      </c>
      <c r="AC75" s="78">
        <v>2751.0259869</v>
      </c>
      <c r="AD75" s="78">
        <v>3776.22</v>
      </c>
      <c r="AE75" s="78">
        <v>0</v>
      </c>
    </row>
    <row r="76" spans="1:31" ht="12.75">
      <c r="A76" s="23">
        <v>172</v>
      </c>
      <c r="B76" s="23">
        <v>1000</v>
      </c>
      <c r="C76" s="30" t="s">
        <v>218</v>
      </c>
      <c r="D76" s="31" t="s">
        <v>67</v>
      </c>
      <c r="E76" s="32" t="s">
        <v>219</v>
      </c>
      <c r="F76" s="32" t="s">
        <v>149</v>
      </c>
      <c r="G76" s="32" t="s">
        <v>220</v>
      </c>
      <c r="H76" s="33" t="s">
        <v>71</v>
      </c>
      <c r="I76" s="31" t="s">
        <v>72</v>
      </c>
      <c r="J76" s="34" t="s">
        <v>90</v>
      </c>
      <c r="K76" s="35">
        <v>0.333</v>
      </c>
      <c r="L76" s="36">
        <v>22402.49175</v>
      </c>
      <c r="M76" s="36">
        <v>7121.2459868999995</v>
      </c>
      <c r="P76" s="23" t="s">
        <v>221</v>
      </c>
      <c r="Q76" s="23" t="s">
        <v>222</v>
      </c>
      <c r="R76" s="23" t="s">
        <v>76</v>
      </c>
      <c r="S76" s="23" t="s">
        <v>77</v>
      </c>
      <c r="T76" s="23" t="s">
        <v>78</v>
      </c>
      <c r="U76" s="23" t="s">
        <v>79</v>
      </c>
      <c r="V76" s="23" t="s">
        <v>223</v>
      </c>
      <c r="W76" s="78">
        <v>45.703</v>
      </c>
      <c r="Z76" s="23">
        <v>0.333</v>
      </c>
      <c r="AA76" s="99">
        <v>0.333</v>
      </c>
      <c r="AB76" s="78">
        <v>594</v>
      </c>
      <c r="AC76" s="78">
        <v>2751.0259869</v>
      </c>
      <c r="AD76" s="78">
        <v>3776.22</v>
      </c>
      <c r="AE76" s="78">
        <v>0</v>
      </c>
    </row>
    <row r="77" spans="1:31" ht="12.75">
      <c r="A77" s="23">
        <v>172</v>
      </c>
      <c r="B77" s="23">
        <v>1000</v>
      </c>
      <c r="C77" s="30" t="s">
        <v>218</v>
      </c>
      <c r="D77" s="31" t="s">
        <v>67</v>
      </c>
      <c r="E77" s="32" t="s">
        <v>219</v>
      </c>
      <c r="F77" s="32" t="s">
        <v>149</v>
      </c>
      <c r="G77" s="32" t="s">
        <v>220</v>
      </c>
      <c r="H77" s="33" t="s">
        <v>71</v>
      </c>
      <c r="I77" s="31" t="s">
        <v>72</v>
      </c>
      <c r="J77" s="34" t="s">
        <v>107</v>
      </c>
      <c r="K77" s="35">
        <v>0.33399999999999996</v>
      </c>
      <c r="L77" s="36">
        <v>22469.766499999998</v>
      </c>
      <c r="M77" s="36">
        <v>7141.8473262</v>
      </c>
      <c r="P77" s="23" t="s">
        <v>221</v>
      </c>
      <c r="Q77" s="23" t="s">
        <v>222</v>
      </c>
      <c r="R77" s="23" t="s">
        <v>76</v>
      </c>
      <c r="S77" s="23" t="s">
        <v>77</v>
      </c>
      <c r="T77" s="23" t="s">
        <v>78</v>
      </c>
      <c r="U77" s="23" t="s">
        <v>79</v>
      </c>
      <c r="V77" s="23" t="s">
        <v>223</v>
      </c>
      <c r="W77" s="78">
        <v>45.703</v>
      </c>
      <c r="Z77" s="23">
        <v>0.33399999999999996</v>
      </c>
      <c r="AA77" s="99">
        <v>0.33399999999999996</v>
      </c>
      <c r="AB77" s="78">
        <v>595</v>
      </c>
      <c r="AC77" s="78">
        <v>2759.2873262</v>
      </c>
      <c r="AD77" s="78">
        <v>3787.56</v>
      </c>
      <c r="AE77" s="78">
        <v>0</v>
      </c>
    </row>
    <row r="78" ht="12.75">
      <c r="A78" s="105" t="s">
        <v>225</v>
      </c>
    </row>
    <row r="79" spans="1:31" ht="12.75">
      <c r="A79" s="23">
        <v>186</v>
      </c>
      <c r="B79" s="23">
        <v>2600</v>
      </c>
      <c r="C79" s="30" t="s">
        <v>226</v>
      </c>
      <c r="D79" s="31" t="s">
        <v>67</v>
      </c>
      <c r="E79" s="32" t="s">
        <v>227</v>
      </c>
      <c r="F79" s="32" t="s">
        <v>86</v>
      </c>
      <c r="G79" s="32" t="s">
        <v>228</v>
      </c>
      <c r="H79" s="33" t="s">
        <v>71</v>
      </c>
      <c r="I79" s="31" t="s">
        <v>72</v>
      </c>
      <c r="J79" s="34" t="s">
        <v>73</v>
      </c>
      <c r="K79" s="35">
        <v>1</v>
      </c>
      <c r="L79" s="36">
        <v>24413.3</v>
      </c>
      <c r="M79" s="36">
        <v>9022.4</v>
      </c>
      <c r="P79" s="23" t="s">
        <v>229</v>
      </c>
      <c r="Q79" s="23" t="s">
        <v>230</v>
      </c>
      <c r="R79" s="23" t="s">
        <v>76</v>
      </c>
      <c r="S79" s="23" t="s">
        <v>86</v>
      </c>
      <c r="T79" s="23" t="s">
        <v>231</v>
      </c>
      <c r="U79" s="23" t="s">
        <v>79</v>
      </c>
      <c r="V79" s="23" t="s">
        <v>232</v>
      </c>
      <c r="W79" s="78">
        <v>12.8762</v>
      </c>
      <c r="Z79" s="23">
        <v>1</v>
      </c>
      <c r="AA79" s="99">
        <v>1</v>
      </c>
      <c r="AB79" s="78">
        <v>1868</v>
      </c>
      <c r="AC79" s="78">
        <v>0</v>
      </c>
      <c r="AD79" s="78">
        <v>0</v>
      </c>
      <c r="AE79" s="78">
        <v>7154.4</v>
      </c>
    </row>
    <row r="80" spans="1:31" ht="12.75">
      <c r="A80" s="23">
        <v>186</v>
      </c>
      <c r="B80" s="23">
        <v>2600</v>
      </c>
      <c r="C80" s="30" t="s">
        <v>226</v>
      </c>
      <c r="D80" s="31" t="s">
        <v>67</v>
      </c>
      <c r="E80" s="32" t="s">
        <v>227</v>
      </c>
      <c r="F80" s="32" t="s">
        <v>86</v>
      </c>
      <c r="G80" s="32" t="s">
        <v>228</v>
      </c>
      <c r="H80" s="33" t="s">
        <v>71</v>
      </c>
      <c r="I80" s="31" t="s">
        <v>72</v>
      </c>
      <c r="J80" s="34" t="s">
        <v>73</v>
      </c>
      <c r="K80" s="35">
        <v>1</v>
      </c>
      <c r="L80" s="36">
        <v>29879.9</v>
      </c>
      <c r="M80" s="36">
        <v>9440.4</v>
      </c>
      <c r="P80" s="23" t="s">
        <v>229</v>
      </c>
      <c r="Q80" s="23" t="s">
        <v>230</v>
      </c>
      <c r="R80" s="23" t="s">
        <v>76</v>
      </c>
      <c r="S80" s="23" t="s">
        <v>86</v>
      </c>
      <c r="T80" s="23" t="s">
        <v>231</v>
      </c>
      <c r="U80" s="23" t="s">
        <v>79</v>
      </c>
      <c r="V80" s="23" t="s">
        <v>233</v>
      </c>
      <c r="W80" s="78">
        <v>15.759400000000001</v>
      </c>
      <c r="Z80" s="23">
        <v>1</v>
      </c>
      <c r="AA80" s="99">
        <v>1</v>
      </c>
      <c r="AB80" s="78">
        <v>2286</v>
      </c>
      <c r="AC80" s="78">
        <v>0</v>
      </c>
      <c r="AD80" s="78">
        <v>0</v>
      </c>
      <c r="AE80" s="78">
        <v>7154.4</v>
      </c>
    </row>
    <row r="81" spans="1:31" ht="12.75">
      <c r="A81" s="23">
        <v>186</v>
      </c>
      <c r="B81" s="23">
        <v>2600</v>
      </c>
      <c r="C81" s="30" t="s">
        <v>234</v>
      </c>
      <c r="D81" s="31" t="s">
        <v>67</v>
      </c>
      <c r="E81" s="32" t="s">
        <v>227</v>
      </c>
      <c r="F81" s="32" t="s">
        <v>86</v>
      </c>
      <c r="G81" s="32" t="s">
        <v>228</v>
      </c>
      <c r="H81" s="33" t="s">
        <v>71</v>
      </c>
      <c r="I81" s="31" t="s">
        <v>72</v>
      </c>
      <c r="J81" s="34" t="s">
        <v>73</v>
      </c>
      <c r="K81" s="35">
        <v>1</v>
      </c>
      <c r="L81" s="36">
        <v>32068.17</v>
      </c>
      <c r="M81" s="36">
        <v>9607.4</v>
      </c>
      <c r="P81" s="23" t="s">
        <v>235</v>
      </c>
      <c r="Q81" s="23" t="s">
        <v>236</v>
      </c>
      <c r="R81" s="23" t="s">
        <v>76</v>
      </c>
      <c r="S81" s="23" t="s">
        <v>86</v>
      </c>
      <c r="T81" s="23" t="s">
        <v>231</v>
      </c>
      <c r="U81" s="23" t="s">
        <v>79</v>
      </c>
      <c r="V81" s="23" t="s">
        <v>237</v>
      </c>
      <c r="W81" s="78">
        <v>16.9136</v>
      </c>
      <c r="Z81" s="23">
        <v>1</v>
      </c>
      <c r="AA81" s="99">
        <v>1</v>
      </c>
      <c r="AB81" s="78">
        <v>2453</v>
      </c>
      <c r="AC81" s="78">
        <v>0</v>
      </c>
      <c r="AD81" s="78">
        <v>0</v>
      </c>
      <c r="AE81" s="78">
        <v>7154.4</v>
      </c>
    </row>
  </sheetData>
  <sheetProtection password="CEE9" sheet="1" objects="1" scenarios="1"/>
  <mergeCells count="8">
    <mergeCell ref="A8:K8"/>
    <mergeCell ref="D7:J7"/>
    <mergeCell ref="A1:M1"/>
    <mergeCell ref="A2:M2"/>
    <mergeCell ref="A3:M3"/>
    <mergeCell ref="A4:M4"/>
    <mergeCell ref="A5:M5"/>
    <mergeCell ref="A6:M6"/>
  </mergeCells>
  <printOptions horizontalCentered="1"/>
  <pageMargins left="0.25" right="0.25" top="0.25" bottom="0.25" header="0.25" footer="0.25"/>
  <pageSetup fitToHeight="0" fitToWidth="1"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DLC</dc:creator>
  <cp:keywords/>
  <dc:description/>
  <cp:lastModifiedBy> </cp:lastModifiedBy>
  <cp:lastPrinted>2013-02-11T14:16:32Z</cp:lastPrinted>
  <dcterms:created xsi:type="dcterms:W3CDTF">2013-01-29T16:45:03Z</dcterms:created>
  <dcterms:modified xsi:type="dcterms:W3CDTF">2013-06-03T15:17:29Z</dcterms:modified>
  <cp:category/>
  <cp:version/>
  <cp:contentType/>
  <cp:contentStatus/>
</cp:coreProperties>
</file>