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<sst xmlns="http://schemas.openxmlformats.org/spreadsheetml/2006/main" count="1141" uniqueCount="260">
  <si>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</si>
  <si>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</si>
  <si>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</si>
  <si>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</si>
  <si>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</si>
  <si>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</si>
  <si>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</si>
  <si>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</si>
  <si>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</si>
  <si>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</si>
  <si>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</si>
  <si>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</si>
  <si>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</si>
  <si>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</si>
  <si>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</si>
  <si>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</si>
  <si>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</si>
  <si>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</si>
  <si>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</si>
  <si>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</si>
  <si>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</si>
  <si>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</si>
  <si>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</si>
  <si>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</si>
  <si>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</si>
  <si>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</si>
  <si>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</si>
  <si>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</si>
  <si>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</si>
  <si>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</si>
  <si>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</si>
  <si>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</si>
  <si>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</si>
  <si>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</si>
  <si>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</si>
  <si>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</si>
  <si>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</si>
  <si>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</si>
  <si>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</si>
  <si>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</si>
  <si>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</si>
  <si>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</si>
  <si>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</si>
  <si>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</si>
  <si>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</si>
  <si>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</si>
  <si>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</si>
  <si>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</si>
  <si>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</si>
  <si>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</si>
  <si>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</si>
  <si>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</si>
  <si>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</si>
  <si>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</si>
  <si>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</si>
  <si>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</si>
  <si>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</si>
  <si>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</si>
  <si>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</si>
  <si>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</si>
  <si>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DEKALB ELEM SCHOOL OF THE ARTS</t>
  </si>
  <si>
    <t>PROJECT 000101 LOC 102</t>
  </si>
  <si>
    <t>Schools</t>
  </si>
  <si>
    <t>X</t>
  </si>
  <si>
    <t>TEACHERS</t>
  </si>
  <si>
    <t>TEACHERS (110)</t>
  </si>
  <si>
    <t>Teacher, Grade 6 - LA</t>
  </si>
  <si>
    <t>101</t>
  </si>
  <si>
    <t>38</t>
  </si>
  <si>
    <t>05</t>
  </si>
  <si>
    <t>00</t>
  </si>
  <si>
    <t>000101</t>
  </si>
  <si>
    <t>102</t>
  </si>
  <si>
    <t>1031</t>
  </si>
  <si>
    <t>332802</t>
  </si>
  <si>
    <t>1023E6102</t>
  </si>
  <si>
    <t>B</t>
  </si>
  <si>
    <t>01</t>
  </si>
  <si>
    <t>M08</t>
  </si>
  <si>
    <t>NORM</t>
  </si>
  <si>
    <t>E0610</t>
  </si>
  <si>
    <t>Teacher, Grade 7 - Math</t>
  </si>
  <si>
    <t>332608</t>
  </si>
  <si>
    <t>1023E1303</t>
  </si>
  <si>
    <t>E0618</t>
  </si>
  <si>
    <t>Teacher, Grade 7 - Science</t>
  </si>
  <si>
    <t>1051</t>
  </si>
  <si>
    <t>332602</t>
  </si>
  <si>
    <t>1023E1301</t>
  </si>
  <si>
    <t>E0502</t>
  </si>
  <si>
    <t>Teacher, Gifted</t>
  </si>
  <si>
    <t>2111</t>
  </si>
  <si>
    <t>332100</t>
  </si>
  <si>
    <t>1023H0100</t>
  </si>
  <si>
    <t>E0516</t>
  </si>
  <si>
    <t>E0721</t>
  </si>
  <si>
    <t>Teacher, Kindergarten Magnet</t>
  </si>
  <si>
    <t>435101</t>
  </si>
  <si>
    <t>1011</t>
  </si>
  <si>
    <t>333100</t>
  </si>
  <si>
    <t>1023I0100</t>
  </si>
  <si>
    <t>E0508</t>
  </si>
  <si>
    <t>Teacher, Magnet Gr 3</t>
  </si>
  <si>
    <t>1021</t>
  </si>
  <si>
    <t>334453</t>
  </si>
  <si>
    <t>1023I3100</t>
  </si>
  <si>
    <t>E0421</t>
  </si>
  <si>
    <t>Teacher, Magnet Gr 2</t>
  </si>
  <si>
    <t>334452</t>
  </si>
  <si>
    <t>1023I2100</t>
  </si>
  <si>
    <t>03</t>
  </si>
  <si>
    <t>E0506</t>
  </si>
  <si>
    <t>Teacher, Magnet Elem.</t>
  </si>
  <si>
    <t>334400</t>
  </si>
  <si>
    <t>1023I9100</t>
  </si>
  <si>
    <t>E0514</t>
  </si>
  <si>
    <t>E0523</t>
  </si>
  <si>
    <t>Teacher, Magnet Gr 1</t>
  </si>
  <si>
    <t>334451</t>
  </si>
  <si>
    <t>1023I1100</t>
  </si>
  <si>
    <t>E0607</t>
  </si>
  <si>
    <t>E0612</t>
  </si>
  <si>
    <t>E0623</t>
  </si>
  <si>
    <t>Teacher, Magnet 7th Soc. Stud.</t>
  </si>
  <si>
    <t>332603</t>
  </si>
  <si>
    <t>1023I7101</t>
  </si>
  <si>
    <t>E0615</t>
  </si>
  <si>
    <t>Teacher, Dance (Elem.)</t>
  </si>
  <si>
    <t>331101</t>
  </si>
  <si>
    <t>1023D0150</t>
  </si>
  <si>
    <t>Teacher, Magnet Gr 4</t>
  </si>
  <si>
    <t>334454</t>
  </si>
  <si>
    <t>1023I4100</t>
  </si>
  <si>
    <t>E0401</t>
  </si>
  <si>
    <t>Teacher, Magnet Gr 5</t>
  </si>
  <si>
    <t>334455</t>
  </si>
  <si>
    <t>1023I5100</t>
  </si>
  <si>
    <t>E0413</t>
  </si>
  <si>
    <t>Teacher, Magnet Math 6th</t>
  </si>
  <si>
    <t>334465</t>
  </si>
  <si>
    <t>1023I6110</t>
  </si>
  <si>
    <t>02</t>
  </si>
  <si>
    <t>E0602</t>
  </si>
  <si>
    <t>E0614</t>
  </si>
  <si>
    <t>N18</t>
  </si>
  <si>
    <t>Teacher, Interrelated</t>
  </si>
  <si>
    <t>06</t>
  </si>
  <si>
    <t>2031</t>
  </si>
  <si>
    <t>632500</t>
  </si>
  <si>
    <t>1023N0300</t>
  </si>
  <si>
    <t>E0406</t>
  </si>
  <si>
    <t>PROFESSIONAL DEVELOPMENT STIPENDS</t>
  </si>
  <si>
    <t>PROFESSIONAL DEVELOPMENT STIPENDS (116)</t>
  </si>
  <si>
    <t>12</t>
  </si>
  <si>
    <t>STIPENDS</t>
  </si>
  <si>
    <t>101.38.89.00.435101.102.1031</t>
  </si>
  <si>
    <t>ART,MUSIC,PE PERSONNEL</t>
  </si>
  <si>
    <t>ART,MUSIC,PE PERSONNEL (118)</t>
  </si>
  <si>
    <t>Teacher, Music-Strings</t>
  </si>
  <si>
    <t>88</t>
  </si>
  <si>
    <t>334200</t>
  </si>
  <si>
    <t>1023D0400</t>
  </si>
  <si>
    <t>E0408</t>
  </si>
  <si>
    <t>Teacher, Music-Band</t>
  </si>
  <si>
    <t>333800</t>
  </si>
  <si>
    <t>1023D0300</t>
  </si>
  <si>
    <t>Teacher, Health and Phys. Ed.</t>
  </si>
  <si>
    <t>333000</t>
  </si>
  <si>
    <t>1023D0500</t>
  </si>
  <si>
    <t>E0414</t>
  </si>
  <si>
    <t>Teacher, Art</t>
  </si>
  <si>
    <t>330300</t>
  </si>
  <si>
    <t>1023D0100</t>
  </si>
  <si>
    <t>E0515</t>
  </si>
  <si>
    <t>E0611</t>
  </si>
  <si>
    <t>1083D0100</t>
  </si>
  <si>
    <t>1083D0500</t>
  </si>
  <si>
    <t>PRINCIPAL</t>
  </si>
  <si>
    <t>PRINCIPAL (130)</t>
  </si>
  <si>
    <t>Principal, Elem School</t>
  </si>
  <si>
    <t>52</t>
  </si>
  <si>
    <t>0000</t>
  </si>
  <si>
    <t>300100</t>
  </si>
  <si>
    <t>1020A0100</t>
  </si>
  <si>
    <t>M21</t>
  </si>
  <si>
    <t>PR111</t>
  </si>
  <si>
    <t>ASSISTANT PRINCIPAL</t>
  </si>
  <si>
    <t>ASSISTANT PRINCIPAL (131)</t>
  </si>
  <si>
    <t>Assistant Principal   (ES)</t>
  </si>
  <si>
    <t>80</t>
  </si>
  <si>
    <t>300400</t>
  </si>
  <si>
    <t>1020A0200</t>
  </si>
  <si>
    <t>M17</t>
  </si>
  <si>
    <t>AP112</t>
  </si>
  <si>
    <t>AIDES AND PARAPROFESSIONALS</t>
  </si>
  <si>
    <t>CLERICAL PERSONNEL</t>
  </si>
  <si>
    <t>CLERICAL PERSONNEL (142)</t>
  </si>
  <si>
    <t>Secretary, 12 Month</t>
  </si>
  <si>
    <t>10</t>
  </si>
  <si>
    <t>82</t>
  </si>
  <si>
    <t>378600</t>
  </si>
  <si>
    <t>1027T0400</t>
  </si>
  <si>
    <t>T21</t>
  </si>
  <si>
    <t>SEC19</t>
  </si>
  <si>
    <t>Secretary, ES</t>
  </si>
  <si>
    <t>370600</t>
  </si>
  <si>
    <t>1027T0300</t>
  </si>
  <si>
    <t>T15</t>
  </si>
  <si>
    <t>SEC20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</si>
  <si>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</si>
  <si>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</si>
  <si>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</si>
  <si>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</si>
  <si>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</si>
  <si>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</si>
  <si>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1021B0100</t>
  </si>
  <si>
    <t>ELEMENTARY COUNSELOR</t>
  </si>
  <si>
    <t>ELEMENTARY COUNSELOR (172)</t>
  </si>
  <si>
    <t>Counselor I</t>
  </si>
  <si>
    <t>42</t>
  </si>
  <si>
    <t>89</t>
  </si>
  <si>
    <t>320600</t>
  </si>
  <si>
    <t>1022C0100</t>
  </si>
  <si>
    <t>H1506</t>
  </si>
  <si>
    <t>CUSTODIAL PERSONNEL</t>
  </si>
  <si>
    <t>CUSTODIAL PERSONNEL (186)</t>
  </si>
  <si>
    <t>Custodian II 12 Month (Elem)</t>
  </si>
  <si>
    <t>57</t>
  </si>
  <si>
    <t>86</t>
  </si>
  <si>
    <t>360200</t>
  </si>
  <si>
    <t>1026S0300</t>
  </si>
  <si>
    <t>S21</t>
  </si>
  <si>
    <t>CL103</t>
  </si>
  <si>
    <t>CL107</t>
  </si>
  <si>
    <t>Custodian, Head</t>
  </si>
  <si>
    <t>360500</t>
  </si>
  <si>
    <t>1026S0100</t>
  </si>
  <si>
    <t>CL207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</si>
  <si>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</si>
  <si>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</si>
  <si>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</si>
  <si>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</si>
  <si>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</si>
  <si>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</si>
  <si>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</si>
  <si>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2021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</si>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</sst>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2034755.99</v>
      </c>
      <c r="E8" s="67">
        <v>1983082.85</v>
      </c>
      <c r="F8" s="67">
        <v>257174</v>
      </c>
      <c r="G8" s="67">
        <f>SUMIF(DISCRETIONARY!B11:B65536,"="&amp;SUMMARY!B8,DISCRETIONARY!$P$11:$P$65536)+SUMIF(PERSONNEL!$A$10:$A$65536,"="&amp;SUMMARY!B8,PERSONNEL!$L$10:$L$65536)</f>
        <v>1633366.83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116</v>
      </c>
      <c r="C9" s="65" t="s">
        <v>151</v>
      </c>
      <c r="D9" s="67">
        <v>4800</v>
      </c>
      <c r="E9" s="67">
        <v>0</v>
      </c>
      <c r="F9" s="67">
        <v>0</v>
      </c>
      <c r="G9" s="67">
        <f>SUMIF(DISCRETIONARY!B11:B65536,"="&amp;SUMMARY!B9,DISCRETIONARY!$P$11:$P$65536)+SUMIF(PERSONNEL!$A$10:$A$65536,"="&amp;SUMMARY!B9,PERSONNEL!$L$10:$L$65536)</f>
        <v>0</v>
      </c>
      <c r="J9" s="103" t="s">
        <v>58</v>
      </c>
      <c r="K9" s="67">
        <v>765985.0898876743</v>
      </c>
      <c r="L9" s="67">
        <v>2272421.2474149996</v>
      </c>
      <c r="M9" s="67">
        <f>L9-K9</f>
        <v>1506436.1575273252</v>
      </c>
      <c r="N9" s="104">
        <f>M9/K9</f>
        <v>1.9666651184401411</v>
      </c>
    </row>
    <row r="10" spans="1:14" ht="12.75">
      <c r="A10" s="65" t="s">
        <v>63</v>
      </c>
      <c r="B10" s="66">
        <v>118</v>
      </c>
      <c r="C10" s="65" t="s">
        <v>156</v>
      </c>
      <c r="D10" s="67">
        <v>185904.16</v>
      </c>
      <c r="E10" s="67">
        <v>195297.43</v>
      </c>
      <c r="F10" s="67">
        <v>191080</v>
      </c>
      <c r="G10" s="67">
        <f>SUMIF(DISCRETIONARY!B11:B65536,"="&amp;SUMMARY!B10,DISCRETIONARY!$P$11:$P$65536)+SUMIF(PERSONNEL!$A$10:$A$65536,"="&amp;SUMMARY!B10,PERSONNEL!$L$10:$L$65536)</f>
        <v>194455.107415</v>
      </c>
      <c r="J10" s="103" t="s">
        <v>25</v>
      </c>
      <c r="K10" s="67">
        <v>230579.1847816402</v>
      </c>
      <c r="L10" s="67">
        <v>742333.2299425621</v>
      </c>
      <c r="M10" s="67">
        <f>L10-K10</f>
        <v>511754.0451609219</v>
      </c>
      <c r="N10" s="104">
        <f>M10/K10</f>
        <v>2.2194286342262677</v>
      </c>
    </row>
    <row r="11" spans="1:14" ht="12.75">
      <c r="A11" s="65" t="s">
        <v>63</v>
      </c>
      <c r="B11" s="66">
        <v>130</v>
      </c>
      <c r="C11" s="65" t="s">
        <v>177</v>
      </c>
      <c r="D11" s="67">
        <v>97804.5</v>
      </c>
      <c r="E11" s="67">
        <v>96999.6</v>
      </c>
      <c r="F11" s="67">
        <v>-57830.68640038437</v>
      </c>
      <c r="G11" s="67">
        <f>SUMIF(DISCRETIONARY!B11:B65536,"="&amp;SUMMARY!B11,DISCRETIONARY!$P$11:$P$65536)+SUMIF(PERSONNEL!$A$10:$A$65536,"="&amp;SUMMARY!B11,PERSONNEL!$L$10:$L$65536)</f>
        <v>96562.66</v>
      </c>
      <c r="J11" s="103" t="s">
        <v>59</v>
      </c>
      <c r="K11" s="67">
        <v>29351</v>
      </c>
      <c r="L11" s="67">
        <v>26117</v>
      </c>
      <c r="M11" s="67">
        <f>L11-K11</f>
        <v>-3234</v>
      </c>
      <c r="N11" s="104">
        <f>M11/K11</f>
        <v>-0.11018363939899833</v>
      </c>
    </row>
    <row r="12" spans="1:7" ht="12.75">
      <c r="A12" s="65" t="s">
        <v>63</v>
      </c>
      <c r="B12" s="66">
        <v>131</v>
      </c>
      <c r="C12" s="65" t="s">
        <v>186</v>
      </c>
      <c r="D12" s="67">
        <v>83212.17</v>
      </c>
      <c r="E12" s="67">
        <v>95924.28</v>
      </c>
      <c r="F12" s="67">
        <v>83180</v>
      </c>
      <c r="G12" s="67">
        <f>SUMIF(DISCRETIONARY!B11:B65536,"="&amp;SUMMARY!B12,DISCRETIONARY!$P$11:$P$65536)+SUMIF(PERSONNEL!$A$10:$A$65536,"="&amp;SUMMARY!B12,PERSONNEL!$L$10:$L$65536)</f>
        <v>70379.16</v>
      </c>
    </row>
    <row r="13" spans="1:7" ht="12.75">
      <c r="A13" s="65" t="s">
        <v>63</v>
      </c>
      <c r="B13" s="66">
        <v>140</v>
      </c>
      <c r="C13" s="65" t="s">
        <v>194</v>
      </c>
      <c r="D13" s="67">
        <v>50297.26</v>
      </c>
      <c r="E13" s="67">
        <v>12556.52</v>
      </c>
      <c r="F13" s="67">
        <v>0</v>
      </c>
      <c r="G13" s="67">
        <f>SUMIF(DISCRETIONARY!B11:B65536,"="&amp;SUMMARY!B13,DISCRETIONARY!$P$11:$P$65536)+SUMIF(PERSONNEL!$A$10:$A$65536,"="&amp;SUMMARY!B13,PERSONNEL!$L$10:$L$65536)</f>
        <v>0</v>
      </c>
    </row>
    <row r="14" spans="1:7" ht="12.75">
      <c r="A14" s="65" t="s">
        <v>63</v>
      </c>
      <c r="B14" s="66">
        <v>142</v>
      </c>
      <c r="C14" s="65" t="s">
        <v>195</v>
      </c>
      <c r="D14" s="67">
        <v>77797.95</v>
      </c>
      <c r="E14" s="67">
        <v>75533.45</v>
      </c>
      <c r="F14" s="67">
        <v>74817</v>
      </c>
      <c r="G14" s="67">
        <f>SUMIF(DISCRETIONARY!B11:B65536,"="&amp;SUMMARY!B14,DISCRETIONARY!$P$11:$P$65536)+SUMIF(PERSONNEL!$A$10:$A$65536,"="&amp;SUMMARY!B14,PERSONNEL!$L$10:$L$65536)</f>
        <v>74611.74</v>
      </c>
    </row>
    <row r="15" spans="1:7" ht="12.75">
      <c r="A15" s="65" t="s">
        <v>63</v>
      </c>
      <c r="B15" s="66">
        <v>165</v>
      </c>
      <c r="C15" s="65" t="s">
        <v>209</v>
      </c>
      <c r="D15" s="67">
        <v>74024.24</v>
      </c>
      <c r="E15" s="67">
        <v>74170.26</v>
      </c>
      <c r="F15" s="67">
        <v>61461.545172963524</v>
      </c>
      <c r="G15" s="67">
        <f>SUMIF(DISCRETIONARY!B11:B65536,"="&amp;SUMMARY!B15,DISCRETIONARY!$P$11:$P$65536)+SUMIF(PERSONNEL!$A$10:$A$65536,"="&amp;SUMMARY!B15,PERSONNEL!$L$10:$L$65536)</f>
        <v>73399.38</v>
      </c>
    </row>
    <row r="16" spans="1:7" ht="12.75">
      <c r="A16" s="65" t="s">
        <v>63</v>
      </c>
      <c r="B16" s="66">
        <v>172</v>
      </c>
      <c r="C16" s="65" t="s">
        <v>216</v>
      </c>
      <c r="D16" s="67">
        <v>74024.24</v>
      </c>
      <c r="E16" s="67">
        <v>74170.26</v>
      </c>
      <c r="F16" s="67">
        <v>54495.23111509521</v>
      </c>
      <c r="G16" s="67">
        <f>SUMIF(DISCRETIONARY!B11:B65536,"="&amp;SUMMARY!B16,DISCRETIONARY!$P$11:$P$65536)+SUMIF(PERSONNEL!$A$10:$A$65536,"="&amp;SUMMARY!B16,PERSONNEL!$L$10:$L$65536)</f>
        <v>49913.07</v>
      </c>
    </row>
    <row r="17" spans="1:7" ht="12.75">
      <c r="A17" s="65" t="s">
        <v>63</v>
      </c>
      <c r="B17" s="66">
        <v>186</v>
      </c>
      <c r="C17" s="65" t="s">
        <v>224</v>
      </c>
      <c r="D17" s="67">
        <v>78881.62</v>
      </c>
      <c r="E17" s="67">
        <v>86206.61</v>
      </c>
      <c r="F17" s="67">
        <v>101608</v>
      </c>
      <c r="G17" s="67">
        <f>SUMIF(DISCRETIONARY!B11:B65536,"="&amp;SUMMARY!B17,DISCRETIONARY!$P$11:$P$65536)+SUMIF(PERSONNEL!$A$10:$A$65536,"="&amp;SUMMARY!B17,PERSONNEL!$L$10:$L$65536)</f>
        <v>79733.29999999999</v>
      </c>
    </row>
    <row r="18" spans="1:7" ht="12.75">
      <c r="A18" s="65" t="s">
        <v>63</v>
      </c>
      <c r="B18" s="66">
        <v>210</v>
      </c>
      <c r="C18" s="65" t="s">
        <v>238</v>
      </c>
      <c r="D18" s="67">
        <v>444009.36</v>
      </c>
      <c r="E18" s="67">
        <v>441130.47</v>
      </c>
      <c r="F18" s="67">
        <v>118276.60343358084</v>
      </c>
      <c r="G18" s="67">
        <f>SUMIF(DISCRETIONARY!B11:B65536,"="&amp;SUMMARY!B18,DISCRETIONARY!$P$11:$P$65536)+SUMIF(PERSONNEL!$A$10:$A$65536,"="&amp;SUMMARY!B18,PERSONNEL!$L$10:$L$65536)+SUM(PERSONNEL!$AD$10:$AE$65536)</f>
        <v>413175.15000000014</v>
      </c>
    </row>
    <row r="19" spans="1:7" ht="12.75">
      <c r="A19" s="65" t="s">
        <v>63</v>
      </c>
      <c r="B19" s="66">
        <v>230</v>
      </c>
      <c r="C19" s="65" t="s">
        <v>239</v>
      </c>
      <c r="D19" s="67">
        <v>273887.87</v>
      </c>
      <c r="E19" s="67">
        <v>268449.93</v>
      </c>
      <c r="F19" s="67">
        <v>91726.83706800947</v>
      </c>
      <c r="G19" s="67">
        <f>SUMIF(DISCRETIONARY!B11:B65536,"="&amp;SUMMARY!B19,DISCRETIONARY!$P$11:$P$65536)+SUMIF(PERSONNEL!$A$10:$A$65536,"="&amp;SUMMARY!B19,PERSONNEL!$L$10:$L$65536)+SUM(PERSONNEL!$AC$10:$AC$65536)</f>
        <v>269262.07994256186</v>
      </c>
    </row>
    <row r="20" spans="1:7" ht="12.75">
      <c r="A20" s="65" t="s">
        <v>63</v>
      </c>
      <c r="B20" s="66">
        <v>290</v>
      </c>
      <c r="C20" s="65" t="s">
        <v>240</v>
      </c>
      <c r="D20" s="67">
        <v>70018.9</v>
      </c>
      <c r="E20" s="67">
        <v>67841.45</v>
      </c>
      <c r="F20" s="67">
        <v>20575.744280049745</v>
      </c>
      <c r="G20" s="67">
        <f>SUMIF(DISCRETIONARY!B11:B65536,"="&amp;SUMMARY!B20,DISCRETIONARY!$P$11:$P$65536)+SUM(DISCRETIONARY!$Q$10:$Q$65536)+SUMIF(PERSONNEL!$A$10:$A$65536,"="&amp;SUMMARY!B20,PERSONNEL!$L$10:$L$65536)+SUM(PERSONNEL!$AB$10:$AB$65536)</f>
        <v>59896</v>
      </c>
    </row>
    <row r="21" spans="1:7" ht="12.75">
      <c r="A21" s="65" t="s">
        <v>63</v>
      </c>
      <c r="B21" s="66">
        <v>580</v>
      </c>
      <c r="C21" s="65" t="s">
        <v>241</v>
      </c>
      <c r="D21" s="67">
        <v>0</v>
      </c>
      <c r="E21" s="67">
        <v>0</v>
      </c>
      <c r="F21" s="67">
        <v>511</v>
      </c>
      <c r="G21" s="67">
        <f>SUMIF(DISCRETIONARY!B11:B65536,"="&amp;SUMMARY!B21,DISCRETIONARY!$P$11:$P$65536)+SUMIF(PERSONNEL!$A$10:$A$65536,"="&amp;SUMMARY!B21,PERSONNEL!$L$10:$L$65536)</f>
        <v>481</v>
      </c>
    </row>
    <row r="22" spans="1:7" ht="12.75">
      <c r="A22" s="65" t="s">
        <v>63</v>
      </c>
      <c r="B22" s="66">
        <v>610</v>
      </c>
      <c r="C22" s="65" t="s">
        <v>247</v>
      </c>
      <c r="D22" s="67">
        <v>25249.74</v>
      </c>
      <c r="E22" s="67">
        <v>27479.21</v>
      </c>
      <c r="F22" s="67">
        <v>25867</v>
      </c>
      <c r="G22" s="67">
        <f>SUMIF(DISCRETIONARY!B11:B65536,"="&amp;SUMMARY!B22,DISCRETIONARY!$P$11:$P$65536)+SUMIF(PERSONNEL!$A$10:$A$65536,"="&amp;SUMMARY!B22,PERSONNEL!$L$10:$L$65536)</f>
        <v>23392</v>
      </c>
    </row>
    <row r="23" spans="1:7" ht="12.75">
      <c r="A23" s="65" t="s">
        <v>63</v>
      </c>
      <c r="B23" s="66">
        <v>730</v>
      </c>
      <c r="C23" s="65" t="s">
        <v>254</v>
      </c>
      <c r="D23" s="67">
        <v>2647.69</v>
      </c>
      <c r="E23" s="67">
        <v>1062.58</v>
      </c>
      <c r="F23" s="67">
        <v>2973</v>
      </c>
      <c r="G23" s="67">
        <f>SUMIF(DISCRETIONARY!B11:B65536,"="&amp;SUMMARY!B23,DISCRETIONARY!$P$11:$P$65536)+SUMIF(PERSONNEL!$A$10:$A$65536,"="&amp;SUMMARY!B23,PERSONNEL!$L$10:$L$65536)</f>
        <v>2244</v>
      </c>
    </row>
    <row r="24" ht="13.5" thickBot="1"/>
    <row r="25" spans="3:8" ht="13.5" thickBot="1">
      <c r="C25" s="108" t="s">
        <v>8</v>
      </c>
      <c r="D25" s="109">
        <f>SUM(D8:D23)</f>
        <v>3577315.6900000004</v>
      </c>
      <c r="E25" s="110">
        <f>SUM(E8:E23)</f>
        <v>3499904.9</v>
      </c>
      <c r="F25" s="110">
        <f>SUM(F8:F23)</f>
        <v>1025915.2746693143</v>
      </c>
      <c r="G25" s="111">
        <f>SUM(G8:G23)</f>
        <v>3040871.4773575617</v>
      </c>
      <c r="H25" s="107">
        <f>(G25-F25)/F25</f>
        <v>1.9640571228825237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6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DEKALB ELEM SCHOOL OF THE ARTS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102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32697.429999999997</v>
      </c>
      <c r="M9" s="55">
        <f>SUMIF($C10:$C65536,"=X",M10:M65536)</f>
        <v>28541.79</v>
      </c>
      <c r="N9" s="55">
        <f>SUMIF($C10:$C65536,"=X",N10:N65536)</f>
        <v>29351</v>
      </c>
      <c r="O9" s="92">
        <f>SUMIF($C10:$C65536,"=X",O10:O65536)</f>
        <v>12693</v>
      </c>
      <c r="P9" s="89">
        <f>SUMIF(C10:C65536,"=X",P10:P65536)+SUMIF(C10:C65536,"=X",Q10:Q65536)</f>
        <v>26117</v>
      </c>
      <c r="T9" s="93">
        <f>IF(N9=0,0,(P9-N9)/N9)</f>
        <v>-0.11018363939899833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152</v>
      </c>
      <c r="P11" s="61"/>
    </row>
    <row r="12" spans="1:19" ht="12.75" customHeight="1">
      <c r="A12" s="57">
        <v>2210</v>
      </c>
      <c r="B12" s="57">
        <v>116</v>
      </c>
      <c r="C12" s="57" t="s">
        <v>63</v>
      </c>
      <c r="D12" s="57" t="s">
        <v>67</v>
      </c>
      <c r="E12" s="58" t="s">
        <v>68</v>
      </c>
      <c r="F12" s="58" t="s">
        <v>153</v>
      </c>
      <c r="G12" s="58" t="s">
        <v>70</v>
      </c>
      <c r="H12" s="59" t="s">
        <v>97</v>
      </c>
      <c r="I12" s="57" t="s">
        <v>72</v>
      </c>
      <c r="J12" s="60" t="s">
        <v>73</v>
      </c>
      <c r="K12" s="52" t="s">
        <v>154</v>
      </c>
      <c r="L12" s="61">
        <v>4800</v>
      </c>
      <c r="M12" s="61">
        <v>0</v>
      </c>
      <c r="N12" s="61">
        <v>0</v>
      </c>
      <c r="O12" s="61">
        <v>0</v>
      </c>
      <c r="Q12" s="61">
        <f>P12*0.0265</f>
        <v>0</v>
      </c>
      <c r="R12" s="61">
        <v>290</v>
      </c>
      <c r="S12" s="57" t="s">
        <v>155</v>
      </c>
    </row>
    <row r="13" spans="1:16" ht="12.75" customHeight="1">
      <c r="A13" s="106" t="s">
        <v>242</v>
      </c>
      <c r="P13" s="61"/>
    </row>
    <row r="14" spans="1:16" ht="12.75" customHeight="1">
      <c r="A14" s="57">
        <v>1000</v>
      </c>
      <c r="B14" s="57">
        <v>580</v>
      </c>
      <c r="C14" s="57" t="s">
        <v>63</v>
      </c>
      <c r="D14" s="57" t="s">
        <v>67</v>
      </c>
      <c r="E14" s="58" t="s">
        <v>68</v>
      </c>
      <c r="F14" s="58" t="s">
        <v>243</v>
      </c>
      <c r="G14" s="58" t="s">
        <v>70</v>
      </c>
      <c r="H14" s="59" t="s">
        <v>71</v>
      </c>
      <c r="I14" s="57" t="s">
        <v>72</v>
      </c>
      <c r="J14" s="60" t="s">
        <v>103</v>
      </c>
      <c r="K14" s="52" t="s">
        <v>244</v>
      </c>
      <c r="L14" s="61">
        <v>0</v>
      </c>
      <c r="M14" s="61">
        <v>0</v>
      </c>
      <c r="N14" s="61">
        <v>511</v>
      </c>
      <c r="O14" s="61">
        <v>0</v>
      </c>
      <c r="P14" s="18">
        <v>479</v>
      </c>
    </row>
    <row r="15" spans="1:16" ht="12.75" customHeight="1">
      <c r="A15" s="57">
        <v>1000</v>
      </c>
      <c r="B15" s="57">
        <v>580</v>
      </c>
      <c r="C15" s="57" t="s">
        <v>63</v>
      </c>
      <c r="D15" s="57" t="s">
        <v>67</v>
      </c>
      <c r="E15" s="58" t="s">
        <v>68</v>
      </c>
      <c r="F15" s="58" t="s">
        <v>243</v>
      </c>
      <c r="G15" s="58" t="s">
        <v>70</v>
      </c>
      <c r="H15" s="59" t="s">
        <v>71</v>
      </c>
      <c r="I15" s="57" t="s">
        <v>72</v>
      </c>
      <c r="J15" s="60" t="s">
        <v>245</v>
      </c>
      <c r="K15" s="52" t="s">
        <v>246</v>
      </c>
      <c r="L15" s="61">
        <v>0</v>
      </c>
      <c r="M15" s="61">
        <v>0</v>
      </c>
      <c r="N15" s="61">
        <v>0</v>
      </c>
      <c r="O15" s="61">
        <v>0</v>
      </c>
      <c r="P15" s="18">
        <v>2</v>
      </c>
    </row>
    <row r="16" spans="1:16" ht="12.75" customHeight="1">
      <c r="A16" s="106" t="s">
        <v>248</v>
      </c>
      <c r="P16" s="61"/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249</v>
      </c>
      <c r="G17" s="58" t="s">
        <v>70</v>
      </c>
      <c r="H17" s="59" t="s">
        <v>71</v>
      </c>
      <c r="I17" s="57" t="s">
        <v>72</v>
      </c>
      <c r="J17" s="60" t="s">
        <v>103</v>
      </c>
      <c r="K17" s="52" t="s">
        <v>250</v>
      </c>
      <c r="L17" s="61">
        <v>4820</v>
      </c>
      <c r="M17" s="61">
        <v>5905.66</v>
      </c>
      <c r="N17" s="61">
        <v>5396</v>
      </c>
      <c r="O17" s="61">
        <v>5396</v>
      </c>
      <c r="P17" s="18">
        <v>4416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249</v>
      </c>
      <c r="G18" s="58" t="s">
        <v>70</v>
      </c>
      <c r="H18" s="59" t="s">
        <v>71</v>
      </c>
      <c r="I18" s="57" t="s">
        <v>72</v>
      </c>
      <c r="J18" s="60" t="s">
        <v>245</v>
      </c>
      <c r="K18" s="52" t="s">
        <v>250</v>
      </c>
      <c r="L18" s="61">
        <v>721.99</v>
      </c>
      <c r="M18" s="61">
        <v>60</v>
      </c>
      <c r="N18" s="61">
        <v>257</v>
      </c>
      <c r="O18" s="61">
        <v>179.8</v>
      </c>
      <c r="P18" s="18">
        <v>58</v>
      </c>
    </row>
    <row r="19" spans="1:16" ht="12.75" customHeight="1">
      <c r="A19" s="57">
        <v>1000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249</v>
      </c>
      <c r="G19" s="58" t="s">
        <v>77</v>
      </c>
      <c r="H19" s="59" t="s">
        <v>71</v>
      </c>
      <c r="I19" s="57" t="s">
        <v>72</v>
      </c>
      <c r="J19" s="60" t="s">
        <v>103</v>
      </c>
      <c r="K19" s="52" t="s">
        <v>251</v>
      </c>
      <c r="L19" s="61">
        <v>11813</v>
      </c>
      <c r="M19" s="61">
        <v>13576.42</v>
      </c>
      <c r="N19" s="61">
        <v>12078</v>
      </c>
      <c r="O19" s="61">
        <v>39.29</v>
      </c>
      <c r="P19" s="18">
        <v>11330</v>
      </c>
    </row>
    <row r="20" spans="1:16" ht="12.75" customHeight="1">
      <c r="A20" s="57">
        <v>1000</v>
      </c>
      <c r="B20" s="57">
        <v>610</v>
      </c>
      <c r="C20" s="57" t="s">
        <v>63</v>
      </c>
      <c r="D20" s="57" t="s">
        <v>67</v>
      </c>
      <c r="E20" s="58" t="s">
        <v>68</v>
      </c>
      <c r="F20" s="58" t="s">
        <v>249</v>
      </c>
      <c r="G20" s="58" t="s">
        <v>77</v>
      </c>
      <c r="H20" s="59" t="s">
        <v>71</v>
      </c>
      <c r="I20" s="57" t="s">
        <v>72</v>
      </c>
      <c r="J20" s="60" t="s">
        <v>245</v>
      </c>
      <c r="K20" s="52" t="s">
        <v>251</v>
      </c>
      <c r="L20" s="61">
        <v>0</v>
      </c>
      <c r="M20" s="61">
        <v>47.69</v>
      </c>
      <c r="N20" s="61">
        <v>66</v>
      </c>
      <c r="O20" s="61">
        <v>0</v>
      </c>
      <c r="P20" s="18">
        <v>44</v>
      </c>
    </row>
    <row r="21" spans="1:16" ht="12.75" customHeight="1">
      <c r="A21" s="57">
        <v>2220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249</v>
      </c>
      <c r="G21" s="58" t="s">
        <v>70</v>
      </c>
      <c r="H21" s="59" t="s">
        <v>252</v>
      </c>
      <c r="I21" s="57" t="s">
        <v>72</v>
      </c>
      <c r="J21" s="60" t="s">
        <v>213</v>
      </c>
      <c r="K21" s="52" t="s">
        <v>253</v>
      </c>
      <c r="L21" s="61">
        <v>7894.75</v>
      </c>
      <c r="M21" s="61">
        <v>7889.44</v>
      </c>
      <c r="N21" s="61">
        <v>8070</v>
      </c>
      <c r="O21" s="61">
        <v>6809.41</v>
      </c>
      <c r="P21" s="18">
        <v>7544</v>
      </c>
    </row>
    <row r="22" spans="1:16" ht="12.75" customHeight="1">
      <c r="A22" s="106" t="s">
        <v>255</v>
      </c>
      <c r="P22" s="61"/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256</v>
      </c>
      <c r="F23" s="58" t="s">
        <v>257</v>
      </c>
      <c r="G23" s="58" t="s">
        <v>70</v>
      </c>
      <c r="H23" s="59" t="s">
        <v>71</v>
      </c>
      <c r="I23" s="57" t="s">
        <v>72</v>
      </c>
      <c r="J23" s="60" t="s">
        <v>103</v>
      </c>
      <c r="K23" s="52" t="s">
        <v>258</v>
      </c>
      <c r="L23" s="61">
        <v>531</v>
      </c>
      <c r="M23" s="61">
        <v>811</v>
      </c>
      <c r="N23" s="61">
        <v>930</v>
      </c>
      <c r="O23" s="61">
        <v>268.5</v>
      </c>
      <c r="P23" s="18">
        <v>455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256</v>
      </c>
      <c r="F24" s="58" t="s">
        <v>257</v>
      </c>
      <c r="G24" s="58" t="s">
        <v>70</v>
      </c>
      <c r="H24" s="59" t="s">
        <v>71</v>
      </c>
      <c r="I24" s="57" t="s">
        <v>72</v>
      </c>
      <c r="J24" s="60" t="s">
        <v>245</v>
      </c>
      <c r="K24" s="52" t="s">
        <v>258</v>
      </c>
      <c r="L24" s="61">
        <v>0</v>
      </c>
      <c r="M24" s="61">
        <v>239.58</v>
      </c>
      <c r="N24" s="61">
        <v>387</v>
      </c>
      <c r="O24" s="61">
        <v>0</v>
      </c>
      <c r="P24" s="18">
        <v>238</v>
      </c>
    </row>
    <row r="25" spans="1:16" ht="12.75" customHeight="1">
      <c r="A25" s="57">
        <v>1000</v>
      </c>
      <c r="B25" s="57">
        <v>730</v>
      </c>
      <c r="C25" s="57" t="s">
        <v>63</v>
      </c>
      <c r="D25" s="57" t="s">
        <v>67</v>
      </c>
      <c r="E25" s="58" t="s">
        <v>256</v>
      </c>
      <c r="F25" s="58" t="s">
        <v>257</v>
      </c>
      <c r="G25" s="58" t="s">
        <v>77</v>
      </c>
      <c r="H25" s="59" t="s">
        <v>71</v>
      </c>
      <c r="I25" s="57" t="s">
        <v>72</v>
      </c>
      <c r="J25" s="60" t="s">
        <v>103</v>
      </c>
      <c r="K25" s="52" t="s">
        <v>259</v>
      </c>
      <c r="L25" s="61">
        <v>2116.69</v>
      </c>
      <c r="M25" s="61">
        <v>0</v>
      </c>
      <c r="N25" s="61">
        <v>1647</v>
      </c>
      <c r="O25" s="61">
        <v>0</v>
      </c>
      <c r="P25" s="18">
        <v>1545</v>
      </c>
    </row>
    <row r="26" spans="1:16" ht="12.75" customHeight="1">
      <c r="A26" s="57">
        <v>1000</v>
      </c>
      <c r="B26" s="57">
        <v>730</v>
      </c>
      <c r="C26" s="57" t="s">
        <v>63</v>
      </c>
      <c r="D26" s="57" t="s">
        <v>67</v>
      </c>
      <c r="E26" s="58" t="s">
        <v>256</v>
      </c>
      <c r="F26" s="58" t="s">
        <v>257</v>
      </c>
      <c r="G26" s="58" t="s">
        <v>77</v>
      </c>
      <c r="H26" s="59" t="s">
        <v>71</v>
      </c>
      <c r="I26" s="57" t="s">
        <v>72</v>
      </c>
      <c r="J26" s="60" t="s">
        <v>245</v>
      </c>
      <c r="K26" s="52" t="s">
        <v>259</v>
      </c>
      <c r="L26" s="61">
        <v>0</v>
      </c>
      <c r="M26" s="61">
        <v>12</v>
      </c>
      <c r="N26" s="61">
        <v>9</v>
      </c>
      <c r="O26" s="61">
        <v>0</v>
      </c>
      <c r="P26" s="18">
        <v>6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7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DEKALB ELEM SCHOOL OF THE ARTS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39.542500000000004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102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2272421.247414999</v>
      </c>
      <c r="M8" s="72">
        <f>SUM(M11:M65536)</f>
        <v>742333.2299425622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57885.21</v>
      </c>
      <c r="M11" s="36">
        <v>19982.303788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39.3242</v>
      </c>
      <c r="Z11" s="23">
        <v>1</v>
      </c>
      <c r="AA11" s="99">
        <v>1</v>
      </c>
      <c r="AB11" s="78">
        <v>1534</v>
      </c>
      <c r="AC11" s="78">
        <v>7108.303788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70633.45</v>
      </c>
      <c r="M12" s="36">
        <v>21885.78766</v>
      </c>
      <c r="P12" s="23" t="s">
        <v>82</v>
      </c>
      <c r="Q12" s="23" t="s">
        <v>83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84</v>
      </c>
      <c r="W12" s="78">
        <v>47.9847</v>
      </c>
      <c r="Z12" s="23">
        <v>1</v>
      </c>
      <c r="AA12" s="99">
        <v>1</v>
      </c>
      <c r="AB12" s="78">
        <v>1872</v>
      </c>
      <c r="AC12" s="78">
        <v>8673.78766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85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86</v>
      </c>
      <c r="K13" s="35">
        <v>1</v>
      </c>
      <c r="L13" s="36">
        <v>42951.54</v>
      </c>
      <c r="M13" s="36">
        <v>17752.449112000002</v>
      </c>
      <c r="P13" s="23" t="s">
        <v>87</v>
      </c>
      <c r="Q13" s="23" t="s">
        <v>88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89</v>
      </c>
      <c r="W13" s="78">
        <v>29.178999999999995</v>
      </c>
      <c r="Z13" s="23">
        <v>1</v>
      </c>
      <c r="AA13" s="99">
        <v>1</v>
      </c>
      <c r="AB13" s="78">
        <v>1138</v>
      </c>
      <c r="AC13" s="78">
        <v>5274.449112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90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91</v>
      </c>
      <c r="K14" s="35">
        <v>1</v>
      </c>
      <c r="L14" s="36">
        <v>63323.3</v>
      </c>
      <c r="M14" s="36">
        <v>20794.10124</v>
      </c>
      <c r="P14" s="23" t="s">
        <v>92</v>
      </c>
      <c r="Q14" s="23" t="s">
        <v>93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94</v>
      </c>
      <c r="W14" s="78">
        <v>43.0185</v>
      </c>
      <c r="Z14" s="23">
        <v>1</v>
      </c>
      <c r="AA14" s="99">
        <v>1</v>
      </c>
      <c r="AB14" s="78">
        <v>1678</v>
      </c>
      <c r="AC14" s="78">
        <v>7776.101240000001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90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91</v>
      </c>
      <c r="K15" s="35">
        <v>1</v>
      </c>
      <c r="L15" s="36">
        <v>78419.61</v>
      </c>
      <c r="M15" s="36">
        <v>23047.928108</v>
      </c>
      <c r="P15" s="23" t="s">
        <v>92</v>
      </c>
      <c r="Q15" s="23" t="s">
        <v>93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95</v>
      </c>
      <c r="W15" s="78">
        <v>53.2742</v>
      </c>
      <c r="Z15" s="23">
        <v>1</v>
      </c>
      <c r="AA15" s="99">
        <v>1</v>
      </c>
      <c r="AB15" s="78">
        <v>2078</v>
      </c>
      <c r="AC15" s="78">
        <v>9629.928108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96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97</v>
      </c>
      <c r="I16" s="31" t="s">
        <v>72</v>
      </c>
      <c r="J16" s="34" t="s">
        <v>98</v>
      </c>
      <c r="K16" s="35">
        <v>1</v>
      </c>
      <c r="L16" s="36">
        <v>49854.5</v>
      </c>
      <c r="M16" s="36">
        <v>18783.1326</v>
      </c>
      <c r="P16" s="23" t="s">
        <v>99</v>
      </c>
      <c r="Q16" s="23" t="s">
        <v>100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101</v>
      </c>
      <c r="W16" s="78">
        <v>33.8685</v>
      </c>
      <c r="Z16" s="23">
        <v>1</v>
      </c>
      <c r="AA16" s="99">
        <v>1</v>
      </c>
      <c r="AB16" s="78">
        <v>1321</v>
      </c>
      <c r="AC16" s="78">
        <v>6122.1326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102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97</v>
      </c>
      <c r="I17" s="31" t="s">
        <v>72</v>
      </c>
      <c r="J17" s="34" t="s">
        <v>103</v>
      </c>
      <c r="K17" s="35">
        <v>1</v>
      </c>
      <c r="L17" s="36">
        <v>57803.3</v>
      </c>
      <c r="M17" s="36">
        <v>19970.24524</v>
      </c>
      <c r="P17" s="23" t="s">
        <v>104</v>
      </c>
      <c r="Q17" s="23" t="s">
        <v>105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106</v>
      </c>
      <c r="W17" s="78">
        <v>39.2685</v>
      </c>
      <c r="Z17" s="23">
        <v>1</v>
      </c>
      <c r="AA17" s="99">
        <v>1</v>
      </c>
      <c r="AB17" s="78">
        <v>1532</v>
      </c>
      <c r="AC17" s="78">
        <v>7098.245240000001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107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97</v>
      </c>
      <c r="I18" s="31" t="s">
        <v>72</v>
      </c>
      <c r="J18" s="34" t="s">
        <v>103</v>
      </c>
      <c r="K18" s="35">
        <v>1</v>
      </c>
      <c r="L18" s="36">
        <v>46984.1</v>
      </c>
      <c r="M18" s="36">
        <v>18354.64748</v>
      </c>
      <c r="P18" s="23" t="s">
        <v>108</v>
      </c>
      <c r="Q18" s="23" t="s">
        <v>109</v>
      </c>
      <c r="R18" s="23" t="s">
        <v>76</v>
      </c>
      <c r="S18" s="23" t="s">
        <v>110</v>
      </c>
      <c r="T18" s="23" t="s">
        <v>78</v>
      </c>
      <c r="U18" s="23" t="s">
        <v>79</v>
      </c>
      <c r="V18" s="23" t="s">
        <v>111</v>
      </c>
      <c r="W18" s="78">
        <v>31.918500000000005</v>
      </c>
      <c r="Z18" s="23">
        <v>1</v>
      </c>
      <c r="AA18" s="99">
        <v>1</v>
      </c>
      <c r="AB18" s="78">
        <v>1245</v>
      </c>
      <c r="AC18" s="78">
        <v>5769.6474800000005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112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97</v>
      </c>
      <c r="I19" s="31" t="s">
        <v>72</v>
      </c>
      <c r="J19" s="34" t="s">
        <v>103</v>
      </c>
      <c r="K19" s="35">
        <v>1</v>
      </c>
      <c r="L19" s="36">
        <v>59651.61</v>
      </c>
      <c r="M19" s="36">
        <v>20246.217708</v>
      </c>
      <c r="P19" s="23" t="s">
        <v>113</v>
      </c>
      <c r="Q19" s="23" t="s">
        <v>114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115</v>
      </c>
      <c r="W19" s="78">
        <v>40.5242</v>
      </c>
      <c r="Z19" s="23">
        <v>1</v>
      </c>
      <c r="AA19" s="99">
        <v>1</v>
      </c>
      <c r="AB19" s="78">
        <v>1581</v>
      </c>
      <c r="AC19" s="78">
        <v>7325.217708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112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97</v>
      </c>
      <c r="I20" s="31" t="s">
        <v>72</v>
      </c>
      <c r="J20" s="34" t="s">
        <v>103</v>
      </c>
      <c r="K20" s="35">
        <v>1</v>
      </c>
      <c r="L20" s="36">
        <v>67112.52</v>
      </c>
      <c r="M20" s="36">
        <v>20621.417456000003</v>
      </c>
      <c r="P20" s="23" t="s">
        <v>113</v>
      </c>
      <c r="Q20" s="23" t="s">
        <v>114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116</v>
      </c>
      <c r="W20" s="78">
        <v>45.59270000000001</v>
      </c>
      <c r="Z20" s="23">
        <v>1</v>
      </c>
      <c r="AA20" s="99">
        <v>1</v>
      </c>
      <c r="AB20" s="78">
        <v>1040</v>
      </c>
      <c r="AC20" s="78">
        <v>8241.417456000001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112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97</v>
      </c>
      <c r="I21" s="31" t="s">
        <v>72</v>
      </c>
      <c r="J21" s="34" t="s">
        <v>103</v>
      </c>
      <c r="K21" s="35">
        <v>1</v>
      </c>
      <c r="L21" s="36">
        <v>67112.52</v>
      </c>
      <c r="M21" s="36">
        <v>21359.417456000003</v>
      </c>
      <c r="P21" s="23" t="s">
        <v>113</v>
      </c>
      <c r="Q21" s="23" t="s">
        <v>114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116</v>
      </c>
      <c r="W21" s="78">
        <v>45.59270000000001</v>
      </c>
      <c r="Z21" s="23">
        <v>1</v>
      </c>
      <c r="AA21" s="99">
        <v>1</v>
      </c>
      <c r="AB21" s="78">
        <v>1778</v>
      </c>
      <c r="AC21" s="78">
        <v>8241.417456000001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117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97</v>
      </c>
      <c r="I22" s="31" t="s">
        <v>72</v>
      </c>
      <c r="J22" s="34" t="s">
        <v>103</v>
      </c>
      <c r="K22" s="35">
        <v>1</v>
      </c>
      <c r="L22" s="36">
        <v>67112.52</v>
      </c>
      <c r="M22" s="36">
        <v>21359.417456000003</v>
      </c>
      <c r="P22" s="23" t="s">
        <v>118</v>
      </c>
      <c r="Q22" s="23" t="s">
        <v>119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116</v>
      </c>
      <c r="W22" s="78">
        <v>45.59270000000001</v>
      </c>
      <c r="Z22" s="23">
        <v>1</v>
      </c>
      <c r="AA22" s="99">
        <v>1</v>
      </c>
      <c r="AB22" s="78">
        <v>1778</v>
      </c>
      <c r="AC22" s="78">
        <v>8241.417456000001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102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97</v>
      </c>
      <c r="I23" s="31" t="s">
        <v>72</v>
      </c>
      <c r="J23" s="34" t="s">
        <v>103</v>
      </c>
      <c r="K23" s="35">
        <v>1</v>
      </c>
      <c r="L23" s="36">
        <v>67112.52</v>
      </c>
      <c r="M23" s="36">
        <v>20621.417456000003</v>
      </c>
      <c r="P23" s="23" t="s">
        <v>104</v>
      </c>
      <c r="Q23" s="23" t="s">
        <v>105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116</v>
      </c>
      <c r="W23" s="78">
        <v>45.59270000000001</v>
      </c>
      <c r="Z23" s="23">
        <v>1</v>
      </c>
      <c r="AA23" s="99">
        <v>1</v>
      </c>
      <c r="AB23" s="78">
        <v>1040</v>
      </c>
      <c r="AC23" s="78">
        <v>8241.417456000001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107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97</v>
      </c>
      <c r="I24" s="31" t="s">
        <v>72</v>
      </c>
      <c r="J24" s="34" t="s">
        <v>103</v>
      </c>
      <c r="K24" s="35">
        <v>1</v>
      </c>
      <c r="L24" s="36">
        <v>52935.02</v>
      </c>
      <c r="M24" s="36">
        <v>19243.420456</v>
      </c>
      <c r="P24" s="23" t="s">
        <v>108</v>
      </c>
      <c r="Q24" s="23" t="s">
        <v>109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120</v>
      </c>
      <c r="W24" s="78">
        <v>35.9613</v>
      </c>
      <c r="Z24" s="23">
        <v>1</v>
      </c>
      <c r="AA24" s="99">
        <v>1</v>
      </c>
      <c r="AB24" s="78">
        <v>1403</v>
      </c>
      <c r="AC24" s="78">
        <v>6500.420456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112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97</v>
      </c>
      <c r="I25" s="31" t="s">
        <v>72</v>
      </c>
      <c r="J25" s="34" t="s">
        <v>103</v>
      </c>
      <c r="K25" s="35">
        <v>1</v>
      </c>
      <c r="L25" s="36">
        <v>61452.44</v>
      </c>
      <c r="M25" s="36">
        <v>20514.359632</v>
      </c>
      <c r="P25" s="23" t="s">
        <v>113</v>
      </c>
      <c r="Q25" s="23" t="s">
        <v>114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121</v>
      </c>
      <c r="W25" s="78">
        <v>41.747600000000006</v>
      </c>
      <c r="Z25" s="23">
        <v>1</v>
      </c>
      <c r="AA25" s="99">
        <v>1</v>
      </c>
      <c r="AB25" s="78">
        <v>1628</v>
      </c>
      <c r="AC25" s="78">
        <v>7546.359632000001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102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97</v>
      </c>
      <c r="I26" s="31" t="s">
        <v>72</v>
      </c>
      <c r="J26" s="34" t="s">
        <v>103</v>
      </c>
      <c r="K26" s="35">
        <v>1</v>
      </c>
      <c r="L26" s="36">
        <v>73399.38</v>
      </c>
      <c r="M26" s="36">
        <v>21491.443864</v>
      </c>
      <c r="P26" s="23" t="s">
        <v>104</v>
      </c>
      <c r="Q26" s="23" t="s">
        <v>105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122</v>
      </c>
      <c r="W26" s="78">
        <v>49.8637</v>
      </c>
      <c r="Z26" s="23">
        <v>1</v>
      </c>
      <c r="AA26" s="99">
        <v>1</v>
      </c>
      <c r="AB26" s="78">
        <v>1138</v>
      </c>
      <c r="AC26" s="78">
        <v>9013.443864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112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97</v>
      </c>
      <c r="I27" s="31" t="s">
        <v>72</v>
      </c>
      <c r="J27" s="34" t="s">
        <v>103</v>
      </c>
      <c r="K27" s="35">
        <v>1</v>
      </c>
      <c r="L27" s="36">
        <v>73399.38</v>
      </c>
      <c r="M27" s="36">
        <v>22298.443864</v>
      </c>
      <c r="P27" s="23" t="s">
        <v>113</v>
      </c>
      <c r="Q27" s="23" t="s">
        <v>114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122</v>
      </c>
      <c r="W27" s="78">
        <v>49.8637</v>
      </c>
      <c r="Z27" s="23">
        <v>1</v>
      </c>
      <c r="AA27" s="99">
        <v>1</v>
      </c>
      <c r="AB27" s="78">
        <v>1945</v>
      </c>
      <c r="AC27" s="78">
        <v>9013.443864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123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97</v>
      </c>
      <c r="I28" s="31" t="s">
        <v>72</v>
      </c>
      <c r="J28" s="34" t="s">
        <v>73</v>
      </c>
      <c r="K28" s="35">
        <v>1</v>
      </c>
      <c r="L28" s="36">
        <v>67216.98</v>
      </c>
      <c r="M28" s="36">
        <v>21375.245144</v>
      </c>
      <c r="P28" s="23" t="s">
        <v>124</v>
      </c>
      <c r="Q28" s="23" t="s">
        <v>125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126</v>
      </c>
      <c r="W28" s="78">
        <v>45.6637</v>
      </c>
      <c r="Z28" s="23">
        <v>1</v>
      </c>
      <c r="AA28" s="99">
        <v>1</v>
      </c>
      <c r="AB28" s="78">
        <v>1781</v>
      </c>
      <c r="AC28" s="78">
        <v>8254.245144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127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97</v>
      </c>
      <c r="I29" s="31" t="s">
        <v>72</v>
      </c>
      <c r="J29" s="34" t="s">
        <v>73</v>
      </c>
      <c r="K29" s="35">
        <v>1</v>
      </c>
      <c r="L29" s="36">
        <v>70633.45</v>
      </c>
      <c r="M29" s="36">
        <v>21885.78766</v>
      </c>
      <c r="P29" s="23" t="s">
        <v>128</v>
      </c>
      <c r="Q29" s="23" t="s">
        <v>129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84</v>
      </c>
      <c r="W29" s="78">
        <v>47.9847</v>
      </c>
      <c r="Z29" s="23">
        <v>1</v>
      </c>
      <c r="AA29" s="99">
        <v>1</v>
      </c>
      <c r="AB29" s="78">
        <v>1872</v>
      </c>
      <c r="AC29" s="78">
        <v>8673.78766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130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97</v>
      </c>
      <c r="I30" s="31" t="s">
        <v>72</v>
      </c>
      <c r="J30" s="34" t="s">
        <v>86</v>
      </c>
      <c r="K30" s="35">
        <v>1</v>
      </c>
      <c r="L30" s="36">
        <v>40522.74</v>
      </c>
      <c r="M30" s="36">
        <v>17390.192472</v>
      </c>
      <c r="P30" s="23" t="s">
        <v>131</v>
      </c>
      <c r="Q30" s="23" t="s">
        <v>132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133</v>
      </c>
      <c r="W30" s="78">
        <v>27.529</v>
      </c>
      <c r="Z30" s="23">
        <v>1</v>
      </c>
      <c r="AA30" s="99">
        <v>1</v>
      </c>
      <c r="AB30" s="78">
        <v>1074</v>
      </c>
      <c r="AC30" s="78">
        <v>4976.192472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134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97</v>
      </c>
      <c r="I31" s="31" t="s">
        <v>72</v>
      </c>
      <c r="J31" s="34" t="s">
        <v>86</v>
      </c>
      <c r="K31" s="35">
        <v>1</v>
      </c>
      <c r="L31" s="36">
        <v>52935.02</v>
      </c>
      <c r="M31" s="36">
        <v>19243.420456</v>
      </c>
      <c r="P31" s="23" t="s">
        <v>135</v>
      </c>
      <c r="Q31" s="23" t="s">
        <v>136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137</v>
      </c>
      <c r="W31" s="78">
        <v>35.9613</v>
      </c>
      <c r="Z31" s="23">
        <v>1</v>
      </c>
      <c r="AA31" s="99">
        <v>1</v>
      </c>
      <c r="AB31" s="78">
        <v>1403</v>
      </c>
      <c r="AC31" s="78">
        <v>6500.420456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138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97</v>
      </c>
      <c r="I32" s="31" t="s">
        <v>72</v>
      </c>
      <c r="J32" s="34" t="s">
        <v>86</v>
      </c>
      <c r="K32" s="35">
        <v>1</v>
      </c>
      <c r="L32" s="36">
        <v>42951.54</v>
      </c>
      <c r="M32" s="36">
        <v>17752.449112000002</v>
      </c>
      <c r="P32" s="23" t="s">
        <v>139</v>
      </c>
      <c r="Q32" s="23" t="s">
        <v>140</v>
      </c>
      <c r="R32" s="23" t="s">
        <v>76</v>
      </c>
      <c r="S32" s="23" t="s">
        <v>141</v>
      </c>
      <c r="T32" s="23" t="s">
        <v>78</v>
      </c>
      <c r="U32" s="23" t="s">
        <v>79</v>
      </c>
      <c r="V32" s="23" t="s">
        <v>89</v>
      </c>
      <c r="W32" s="78">
        <v>29.178999999999995</v>
      </c>
      <c r="Z32" s="23">
        <v>1</v>
      </c>
      <c r="AA32" s="99">
        <v>1</v>
      </c>
      <c r="AB32" s="78">
        <v>1138</v>
      </c>
      <c r="AC32" s="78">
        <v>5274.449112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130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97</v>
      </c>
      <c r="I33" s="31" t="s">
        <v>72</v>
      </c>
      <c r="J33" s="34" t="s">
        <v>86</v>
      </c>
      <c r="K33" s="35">
        <v>1</v>
      </c>
      <c r="L33" s="36">
        <v>46984.1</v>
      </c>
      <c r="M33" s="36">
        <v>18354.64748</v>
      </c>
      <c r="P33" s="23" t="s">
        <v>131</v>
      </c>
      <c r="Q33" s="23" t="s">
        <v>132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142</v>
      </c>
      <c r="W33" s="78">
        <v>31.918500000000005</v>
      </c>
      <c r="Z33" s="23">
        <v>1</v>
      </c>
      <c r="AA33" s="99">
        <v>1</v>
      </c>
      <c r="AB33" s="78">
        <v>1245</v>
      </c>
      <c r="AC33" s="78">
        <v>5769.6474800000005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134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97</v>
      </c>
      <c r="I34" s="31" t="s">
        <v>72</v>
      </c>
      <c r="J34" s="34" t="s">
        <v>86</v>
      </c>
      <c r="K34" s="35">
        <v>1</v>
      </c>
      <c r="L34" s="36">
        <v>65229.78</v>
      </c>
      <c r="M34" s="36">
        <v>21079.216984</v>
      </c>
      <c r="P34" s="23" t="s">
        <v>135</v>
      </c>
      <c r="Q34" s="23" t="s">
        <v>136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143</v>
      </c>
      <c r="W34" s="78">
        <v>44.3137</v>
      </c>
      <c r="Z34" s="23">
        <v>1</v>
      </c>
      <c r="AA34" s="99">
        <v>1</v>
      </c>
      <c r="AB34" s="78">
        <v>1729</v>
      </c>
      <c r="AC34" s="78">
        <v>8010.216984000001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130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97</v>
      </c>
      <c r="I35" s="31" t="s">
        <v>72</v>
      </c>
      <c r="J35" s="34" t="s">
        <v>86</v>
      </c>
      <c r="K35" s="35">
        <v>1</v>
      </c>
      <c r="L35" s="36">
        <v>73399.38</v>
      </c>
      <c r="M35" s="36">
        <v>22298.443864</v>
      </c>
      <c r="P35" s="23" t="s">
        <v>131</v>
      </c>
      <c r="Q35" s="23" t="s">
        <v>132</v>
      </c>
      <c r="R35" s="23" t="s">
        <v>76</v>
      </c>
      <c r="S35" s="23" t="s">
        <v>141</v>
      </c>
      <c r="T35" s="23" t="s">
        <v>144</v>
      </c>
      <c r="U35" s="23" t="s">
        <v>79</v>
      </c>
      <c r="V35" s="23" t="s">
        <v>122</v>
      </c>
      <c r="W35" s="78">
        <v>49.8637</v>
      </c>
      <c r="Z35" s="23">
        <v>1</v>
      </c>
      <c r="AA35" s="99">
        <v>1</v>
      </c>
      <c r="AB35" s="78">
        <v>1945</v>
      </c>
      <c r="AC35" s="78">
        <v>9013.443864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134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97</v>
      </c>
      <c r="I36" s="31" t="s">
        <v>72</v>
      </c>
      <c r="J36" s="34" t="s">
        <v>86</v>
      </c>
      <c r="K36" s="35">
        <v>1</v>
      </c>
      <c r="L36" s="36">
        <v>73399.38</v>
      </c>
      <c r="M36" s="36">
        <v>21491.443864</v>
      </c>
      <c r="P36" s="23" t="s">
        <v>135</v>
      </c>
      <c r="Q36" s="23" t="s">
        <v>136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122</v>
      </c>
      <c r="W36" s="78">
        <v>49.8637</v>
      </c>
      <c r="Z36" s="23">
        <v>1</v>
      </c>
      <c r="AA36" s="99">
        <v>1</v>
      </c>
      <c r="AB36" s="78">
        <v>1138</v>
      </c>
      <c r="AC36" s="78">
        <v>9013.443864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145</v>
      </c>
      <c r="D37" s="31" t="s">
        <v>67</v>
      </c>
      <c r="E37" s="32" t="s">
        <v>68</v>
      </c>
      <c r="F37" s="32" t="s">
        <v>146</v>
      </c>
      <c r="G37" s="32" t="s">
        <v>70</v>
      </c>
      <c r="H37" s="33" t="s">
        <v>71</v>
      </c>
      <c r="I37" s="31" t="s">
        <v>72</v>
      </c>
      <c r="J37" s="34" t="s">
        <v>147</v>
      </c>
      <c r="K37" s="35">
        <v>1</v>
      </c>
      <c r="L37" s="36">
        <v>42951.54</v>
      </c>
      <c r="M37" s="36">
        <v>17752.449112000002</v>
      </c>
      <c r="P37" s="23" t="s">
        <v>148</v>
      </c>
      <c r="Q37" s="23" t="s">
        <v>149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150</v>
      </c>
      <c r="W37" s="78">
        <v>29.178999999999995</v>
      </c>
      <c r="Z37" s="23">
        <v>1</v>
      </c>
      <c r="AA37" s="99">
        <v>1</v>
      </c>
      <c r="AB37" s="78">
        <v>1138</v>
      </c>
      <c r="AC37" s="78">
        <v>5274.449112</v>
      </c>
      <c r="AD37" s="78">
        <v>11340</v>
      </c>
      <c r="AE37" s="78">
        <v>0</v>
      </c>
    </row>
    <row r="38" ht="12.75">
      <c r="A38" s="105" t="s">
        <v>157</v>
      </c>
    </row>
    <row r="39" spans="1:31" ht="12.75">
      <c r="A39" s="23">
        <v>118</v>
      </c>
      <c r="B39" s="23">
        <v>1000</v>
      </c>
      <c r="C39" s="30" t="s">
        <v>158</v>
      </c>
      <c r="D39" s="31" t="s">
        <v>67</v>
      </c>
      <c r="E39" s="32" t="s">
        <v>68</v>
      </c>
      <c r="F39" s="32" t="s">
        <v>69</v>
      </c>
      <c r="G39" s="32" t="s">
        <v>159</v>
      </c>
      <c r="H39" s="33" t="s">
        <v>71</v>
      </c>
      <c r="I39" s="31" t="s">
        <v>72</v>
      </c>
      <c r="J39" s="34" t="s">
        <v>98</v>
      </c>
      <c r="K39" s="35">
        <v>0.046875</v>
      </c>
      <c r="L39" s="36">
        <v>2137.05234375</v>
      </c>
      <c r="M39" s="36">
        <v>850.9925278125</v>
      </c>
      <c r="P39" s="23" t="s">
        <v>160</v>
      </c>
      <c r="Q39" s="23" t="s">
        <v>161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162</v>
      </c>
      <c r="W39" s="78">
        <v>30.9718</v>
      </c>
      <c r="Z39" s="23">
        <v>0.046875</v>
      </c>
      <c r="AA39" s="99">
        <v>0.046875</v>
      </c>
      <c r="AB39" s="78">
        <v>57</v>
      </c>
      <c r="AC39" s="78">
        <v>262.43002781250004</v>
      </c>
      <c r="AD39" s="78">
        <v>531.5625</v>
      </c>
      <c r="AE39" s="78">
        <v>0</v>
      </c>
    </row>
    <row r="40" spans="1:31" ht="12.75">
      <c r="A40" s="23">
        <v>118</v>
      </c>
      <c r="B40" s="23">
        <v>1000</v>
      </c>
      <c r="C40" s="30" t="s">
        <v>163</v>
      </c>
      <c r="D40" s="31" t="s">
        <v>67</v>
      </c>
      <c r="E40" s="32" t="s">
        <v>68</v>
      </c>
      <c r="F40" s="32" t="s">
        <v>69</v>
      </c>
      <c r="G40" s="32" t="s">
        <v>159</v>
      </c>
      <c r="H40" s="33" t="s">
        <v>71</v>
      </c>
      <c r="I40" s="31" t="s">
        <v>72</v>
      </c>
      <c r="J40" s="34" t="s">
        <v>98</v>
      </c>
      <c r="K40" s="35">
        <v>0.062437500000000014</v>
      </c>
      <c r="L40" s="36">
        <v>3305.130311250001</v>
      </c>
      <c r="M40" s="36">
        <v>1201.9112522215003</v>
      </c>
      <c r="P40" s="23" t="s">
        <v>164</v>
      </c>
      <c r="Q40" s="23" t="s">
        <v>165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137</v>
      </c>
      <c r="W40" s="78">
        <v>35.9613</v>
      </c>
      <c r="Z40" s="23">
        <v>0.062437500000000014</v>
      </c>
      <c r="AA40" s="99">
        <v>0.062437500000000014</v>
      </c>
      <c r="AB40" s="78">
        <v>88</v>
      </c>
      <c r="AC40" s="78">
        <v>405.87000222150016</v>
      </c>
      <c r="AD40" s="78">
        <v>708.0412500000001</v>
      </c>
      <c r="AE40" s="78">
        <v>0</v>
      </c>
    </row>
    <row r="41" spans="1:31" ht="12.75">
      <c r="A41" s="23">
        <v>118</v>
      </c>
      <c r="B41" s="23">
        <v>1000</v>
      </c>
      <c r="C41" s="30" t="s">
        <v>166</v>
      </c>
      <c r="D41" s="31" t="s">
        <v>67</v>
      </c>
      <c r="E41" s="32" t="s">
        <v>68</v>
      </c>
      <c r="F41" s="32" t="s">
        <v>69</v>
      </c>
      <c r="G41" s="32" t="s">
        <v>159</v>
      </c>
      <c r="H41" s="33" t="s">
        <v>71</v>
      </c>
      <c r="I41" s="31" t="s">
        <v>72</v>
      </c>
      <c r="J41" s="34" t="s">
        <v>98</v>
      </c>
      <c r="K41" s="35">
        <v>0.25</v>
      </c>
      <c r="L41" s="36">
        <v>13634.4</v>
      </c>
      <c r="M41" s="36">
        <v>4870.30432</v>
      </c>
      <c r="P41" s="23" t="s">
        <v>167</v>
      </c>
      <c r="Q41" s="23" t="s">
        <v>168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169</v>
      </c>
      <c r="W41" s="78">
        <v>37.05</v>
      </c>
      <c r="Z41" s="23">
        <v>0.25</v>
      </c>
      <c r="AA41" s="99">
        <v>0.25</v>
      </c>
      <c r="AB41" s="78">
        <v>361</v>
      </c>
      <c r="AC41" s="78">
        <v>1674.30432</v>
      </c>
      <c r="AD41" s="78">
        <v>2835</v>
      </c>
      <c r="AE41" s="78">
        <v>0</v>
      </c>
    </row>
    <row r="42" spans="1:31" ht="12.75">
      <c r="A42" s="23">
        <v>118</v>
      </c>
      <c r="B42" s="23">
        <v>1000</v>
      </c>
      <c r="C42" s="30" t="s">
        <v>170</v>
      </c>
      <c r="D42" s="31" t="s">
        <v>67</v>
      </c>
      <c r="E42" s="32" t="s">
        <v>68</v>
      </c>
      <c r="F42" s="32" t="s">
        <v>69</v>
      </c>
      <c r="G42" s="32" t="s">
        <v>159</v>
      </c>
      <c r="H42" s="33" t="s">
        <v>71</v>
      </c>
      <c r="I42" s="31" t="s">
        <v>72</v>
      </c>
      <c r="J42" s="34" t="s">
        <v>98</v>
      </c>
      <c r="K42" s="35">
        <v>0.25</v>
      </c>
      <c r="L42" s="36">
        <v>15363.11</v>
      </c>
      <c r="M42" s="36">
        <v>5128.589908</v>
      </c>
      <c r="P42" s="23" t="s">
        <v>171</v>
      </c>
      <c r="Q42" s="23" t="s">
        <v>172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173</v>
      </c>
      <c r="W42" s="78">
        <v>41.747600000000006</v>
      </c>
      <c r="Z42" s="23">
        <v>0.25</v>
      </c>
      <c r="AA42" s="99">
        <v>0.25</v>
      </c>
      <c r="AB42" s="78">
        <v>407</v>
      </c>
      <c r="AC42" s="78">
        <v>1886.5899080000002</v>
      </c>
      <c r="AD42" s="78">
        <v>2835</v>
      </c>
      <c r="AE42" s="78">
        <v>0</v>
      </c>
    </row>
    <row r="43" spans="1:31" ht="12.75">
      <c r="A43" s="23">
        <v>118</v>
      </c>
      <c r="B43" s="23">
        <v>1000</v>
      </c>
      <c r="C43" s="30" t="s">
        <v>158</v>
      </c>
      <c r="D43" s="31" t="s">
        <v>67</v>
      </c>
      <c r="E43" s="32" t="s">
        <v>68</v>
      </c>
      <c r="F43" s="32" t="s">
        <v>69</v>
      </c>
      <c r="G43" s="32" t="s">
        <v>159</v>
      </c>
      <c r="H43" s="33" t="s">
        <v>71</v>
      </c>
      <c r="I43" s="31" t="s">
        <v>72</v>
      </c>
      <c r="J43" s="34" t="s">
        <v>98</v>
      </c>
      <c r="K43" s="35">
        <v>0.125</v>
      </c>
      <c r="L43" s="36">
        <v>7456.45125</v>
      </c>
      <c r="M43" s="36">
        <v>2531.1522135</v>
      </c>
      <c r="P43" s="23" t="s">
        <v>160</v>
      </c>
      <c r="Q43" s="23" t="s">
        <v>161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174</v>
      </c>
      <c r="W43" s="78">
        <v>40.5242</v>
      </c>
      <c r="Z43" s="23">
        <v>0.125</v>
      </c>
      <c r="AA43" s="99">
        <v>0.125</v>
      </c>
      <c r="AB43" s="78">
        <v>198</v>
      </c>
      <c r="AC43" s="78">
        <v>915.6522135</v>
      </c>
      <c r="AD43" s="78">
        <v>1417.5</v>
      </c>
      <c r="AE43" s="78">
        <v>0</v>
      </c>
    </row>
    <row r="44" spans="1:31" ht="12.75">
      <c r="A44" s="23">
        <v>118</v>
      </c>
      <c r="B44" s="23">
        <v>1000</v>
      </c>
      <c r="C44" s="30" t="s">
        <v>170</v>
      </c>
      <c r="D44" s="31" t="s">
        <v>67</v>
      </c>
      <c r="E44" s="32" t="s">
        <v>68</v>
      </c>
      <c r="F44" s="32" t="s">
        <v>69</v>
      </c>
      <c r="G44" s="32" t="s">
        <v>159</v>
      </c>
      <c r="H44" s="33" t="s">
        <v>71</v>
      </c>
      <c r="I44" s="31" t="s">
        <v>72</v>
      </c>
      <c r="J44" s="34" t="s">
        <v>103</v>
      </c>
      <c r="K44" s="35">
        <v>0.1665</v>
      </c>
      <c r="L44" s="36">
        <v>6747.036210000002</v>
      </c>
      <c r="M44" s="36">
        <v>2895.646046588</v>
      </c>
      <c r="P44" s="23" t="s">
        <v>171</v>
      </c>
      <c r="Q44" s="23" t="s">
        <v>175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133</v>
      </c>
      <c r="W44" s="78">
        <v>27.529</v>
      </c>
      <c r="Z44" s="23">
        <v>0.1665</v>
      </c>
      <c r="AA44" s="99">
        <v>0.1665</v>
      </c>
      <c r="AB44" s="78">
        <v>179</v>
      </c>
      <c r="AC44" s="78">
        <v>828.5360465880003</v>
      </c>
      <c r="AD44" s="78">
        <v>1888.11</v>
      </c>
      <c r="AE44" s="78">
        <v>0</v>
      </c>
    </row>
    <row r="45" spans="1:31" ht="12.75">
      <c r="A45" s="23">
        <v>118</v>
      </c>
      <c r="B45" s="23">
        <v>1000</v>
      </c>
      <c r="C45" s="30" t="s">
        <v>158</v>
      </c>
      <c r="D45" s="31" t="s">
        <v>67</v>
      </c>
      <c r="E45" s="32" t="s">
        <v>68</v>
      </c>
      <c r="F45" s="32" t="s">
        <v>69</v>
      </c>
      <c r="G45" s="32" t="s">
        <v>159</v>
      </c>
      <c r="H45" s="33" t="s">
        <v>71</v>
      </c>
      <c r="I45" s="31" t="s">
        <v>72</v>
      </c>
      <c r="J45" s="34" t="s">
        <v>103</v>
      </c>
      <c r="K45" s="35">
        <v>0.046875</v>
      </c>
      <c r="L45" s="36">
        <v>2137.05234375</v>
      </c>
      <c r="M45" s="36">
        <v>850.9925278125</v>
      </c>
      <c r="P45" s="23" t="s">
        <v>160</v>
      </c>
      <c r="Q45" s="23" t="s">
        <v>161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162</v>
      </c>
      <c r="W45" s="78">
        <v>30.9718</v>
      </c>
      <c r="Z45" s="23">
        <v>0.046875</v>
      </c>
      <c r="AA45" s="99">
        <v>0.046875</v>
      </c>
      <c r="AB45" s="78">
        <v>57</v>
      </c>
      <c r="AC45" s="78">
        <v>262.43002781250004</v>
      </c>
      <c r="AD45" s="78">
        <v>531.5625</v>
      </c>
      <c r="AE45" s="78">
        <v>0</v>
      </c>
    </row>
    <row r="46" spans="1:31" ht="12.75">
      <c r="A46" s="23">
        <v>118</v>
      </c>
      <c r="B46" s="23">
        <v>1000</v>
      </c>
      <c r="C46" s="30" t="s">
        <v>163</v>
      </c>
      <c r="D46" s="31" t="s">
        <v>67</v>
      </c>
      <c r="E46" s="32" t="s">
        <v>68</v>
      </c>
      <c r="F46" s="32" t="s">
        <v>69</v>
      </c>
      <c r="G46" s="32" t="s">
        <v>159</v>
      </c>
      <c r="H46" s="33" t="s">
        <v>71</v>
      </c>
      <c r="I46" s="31" t="s">
        <v>72</v>
      </c>
      <c r="J46" s="34" t="s">
        <v>103</v>
      </c>
      <c r="K46" s="35">
        <v>0.062437500000000014</v>
      </c>
      <c r="L46" s="36">
        <v>3305.130311250001</v>
      </c>
      <c r="M46" s="36">
        <v>1201.9112522215003</v>
      </c>
      <c r="P46" s="23" t="s">
        <v>164</v>
      </c>
      <c r="Q46" s="23" t="s">
        <v>165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137</v>
      </c>
      <c r="W46" s="78">
        <v>35.9613</v>
      </c>
      <c r="Z46" s="23">
        <v>0.062437500000000014</v>
      </c>
      <c r="AA46" s="99">
        <v>0.062437500000000014</v>
      </c>
      <c r="AB46" s="78">
        <v>88</v>
      </c>
      <c r="AC46" s="78">
        <v>405.87000222150016</v>
      </c>
      <c r="AD46" s="78">
        <v>708.0412500000001</v>
      </c>
      <c r="AE46" s="78">
        <v>0</v>
      </c>
    </row>
    <row r="47" spans="1:31" ht="12.75">
      <c r="A47" s="23">
        <v>118</v>
      </c>
      <c r="B47" s="23">
        <v>1000</v>
      </c>
      <c r="C47" s="30" t="s">
        <v>166</v>
      </c>
      <c r="D47" s="31" t="s">
        <v>67</v>
      </c>
      <c r="E47" s="32" t="s">
        <v>68</v>
      </c>
      <c r="F47" s="32" t="s">
        <v>69</v>
      </c>
      <c r="G47" s="32" t="s">
        <v>159</v>
      </c>
      <c r="H47" s="33" t="s">
        <v>71</v>
      </c>
      <c r="I47" s="31" t="s">
        <v>72</v>
      </c>
      <c r="J47" s="34" t="s">
        <v>103</v>
      </c>
      <c r="K47" s="35">
        <v>0.25</v>
      </c>
      <c r="L47" s="36">
        <v>13634.4</v>
      </c>
      <c r="M47" s="36">
        <v>4870.30432</v>
      </c>
      <c r="P47" s="23" t="s">
        <v>167</v>
      </c>
      <c r="Q47" s="23" t="s">
        <v>168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169</v>
      </c>
      <c r="W47" s="78">
        <v>37.05</v>
      </c>
      <c r="Z47" s="23">
        <v>0.25</v>
      </c>
      <c r="AA47" s="99">
        <v>0.25</v>
      </c>
      <c r="AB47" s="78">
        <v>361</v>
      </c>
      <c r="AC47" s="78">
        <v>1674.30432</v>
      </c>
      <c r="AD47" s="78">
        <v>2835</v>
      </c>
      <c r="AE47" s="78">
        <v>0</v>
      </c>
    </row>
    <row r="48" spans="1:31" ht="12.75">
      <c r="A48" s="23">
        <v>118</v>
      </c>
      <c r="B48" s="23">
        <v>1000</v>
      </c>
      <c r="C48" s="30" t="s">
        <v>170</v>
      </c>
      <c r="D48" s="31" t="s">
        <v>67</v>
      </c>
      <c r="E48" s="32" t="s">
        <v>68</v>
      </c>
      <c r="F48" s="32" t="s">
        <v>69</v>
      </c>
      <c r="G48" s="32" t="s">
        <v>159</v>
      </c>
      <c r="H48" s="33" t="s">
        <v>71</v>
      </c>
      <c r="I48" s="31" t="s">
        <v>72</v>
      </c>
      <c r="J48" s="34" t="s">
        <v>103</v>
      </c>
      <c r="K48" s="35">
        <v>0.25</v>
      </c>
      <c r="L48" s="36">
        <v>15363.11</v>
      </c>
      <c r="M48" s="36">
        <v>5128.589908</v>
      </c>
      <c r="P48" s="23" t="s">
        <v>171</v>
      </c>
      <c r="Q48" s="23" t="s">
        <v>172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173</v>
      </c>
      <c r="W48" s="78">
        <v>41.747600000000006</v>
      </c>
      <c r="Z48" s="23">
        <v>0.25</v>
      </c>
      <c r="AA48" s="99">
        <v>0.25</v>
      </c>
      <c r="AB48" s="78">
        <v>407</v>
      </c>
      <c r="AC48" s="78">
        <v>1886.5899080000002</v>
      </c>
      <c r="AD48" s="78">
        <v>2835</v>
      </c>
      <c r="AE48" s="78">
        <v>0</v>
      </c>
    </row>
    <row r="49" spans="1:31" ht="12.75">
      <c r="A49" s="23">
        <v>118</v>
      </c>
      <c r="B49" s="23">
        <v>1000</v>
      </c>
      <c r="C49" s="30" t="s">
        <v>158</v>
      </c>
      <c r="D49" s="31" t="s">
        <v>67</v>
      </c>
      <c r="E49" s="32" t="s">
        <v>68</v>
      </c>
      <c r="F49" s="32" t="s">
        <v>69</v>
      </c>
      <c r="G49" s="32" t="s">
        <v>159</v>
      </c>
      <c r="H49" s="33" t="s">
        <v>71</v>
      </c>
      <c r="I49" s="31" t="s">
        <v>72</v>
      </c>
      <c r="J49" s="34" t="s">
        <v>103</v>
      </c>
      <c r="K49" s="35">
        <v>0.125</v>
      </c>
      <c r="L49" s="36">
        <v>7456.45125</v>
      </c>
      <c r="M49" s="36">
        <v>2531.1522135</v>
      </c>
      <c r="P49" s="23" t="s">
        <v>160</v>
      </c>
      <c r="Q49" s="23" t="s">
        <v>161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174</v>
      </c>
      <c r="W49" s="78">
        <v>40.5242</v>
      </c>
      <c r="Z49" s="23">
        <v>0.125</v>
      </c>
      <c r="AA49" s="99">
        <v>0.125</v>
      </c>
      <c r="AB49" s="78">
        <v>198</v>
      </c>
      <c r="AC49" s="78">
        <v>915.6522135</v>
      </c>
      <c r="AD49" s="78">
        <v>1417.5</v>
      </c>
      <c r="AE49" s="78">
        <v>0</v>
      </c>
    </row>
    <row r="50" spans="1:31" ht="12.75">
      <c r="A50" s="23">
        <v>118</v>
      </c>
      <c r="B50" s="23">
        <v>1000</v>
      </c>
      <c r="C50" s="30" t="s">
        <v>158</v>
      </c>
      <c r="D50" s="31" t="s">
        <v>67</v>
      </c>
      <c r="E50" s="32" t="s">
        <v>68</v>
      </c>
      <c r="F50" s="32" t="s">
        <v>69</v>
      </c>
      <c r="G50" s="32" t="s">
        <v>159</v>
      </c>
      <c r="H50" s="33" t="s">
        <v>71</v>
      </c>
      <c r="I50" s="31" t="s">
        <v>72</v>
      </c>
      <c r="J50" s="34" t="s">
        <v>73</v>
      </c>
      <c r="K50" s="35">
        <v>0.046875</v>
      </c>
      <c r="L50" s="36">
        <v>2137.05234375</v>
      </c>
      <c r="M50" s="36">
        <v>850.9925278125</v>
      </c>
      <c r="P50" s="23" t="s">
        <v>160</v>
      </c>
      <c r="Q50" s="23" t="s">
        <v>161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162</v>
      </c>
      <c r="W50" s="78">
        <v>30.9718</v>
      </c>
      <c r="Z50" s="23">
        <v>0.046875</v>
      </c>
      <c r="AA50" s="99">
        <v>0.046875</v>
      </c>
      <c r="AB50" s="78">
        <v>57</v>
      </c>
      <c r="AC50" s="78">
        <v>262.43002781250004</v>
      </c>
      <c r="AD50" s="78">
        <v>531.5625</v>
      </c>
      <c r="AE50" s="78">
        <v>0</v>
      </c>
    </row>
    <row r="51" spans="1:31" ht="12.75">
      <c r="A51" s="23">
        <v>118</v>
      </c>
      <c r="B51" s="23">
        <v>1000</v>
      </c>
      <c r="C51" s="30" t="s">
        <v>166</v>
      </c>
      <c r="D51" s="31" t="s">
        <v>67</v>
      </c>
      <c r="E51" s="32" t="s">
        <v>68</v>
      </c>
      <c r="F51" s="32" t="s">
        <v>69</v>
      </c>
      <c r="G51" s="32" t="s">
        <v>159</v>
      </c>
      <c r="H51" s="33" t="s">
        <v>71</v>
      </c>
      <c r="I51" s="31" t="s">
        <v>72</v>
      </c>
      <c r="J51" s="34" t="s">
        <v>73</v>
      </c>
      <c r="K51" s="35">
        <v>0.25</v>
      </c>
      <c r="L51" s="36">
        <v>13634.4</v>
      </c>
      <c r="M51" s="36">
        <v>4870.30432</v>
      </c>
      <c r="P51" s="23" t="s">
        <v>167</v>
      </c>
      <c r="Q51" s="23" t="s">
        <v>168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169</v>
      </c>
      <c r="W51" s="78">
        <v>37.05</v>
      </c>
      <c r="Z51" s="23">
        <v>0.25</v>
      </c>
      <c r="AA51" s="99">
        <v>0.25</v>
      </c>
      <c r="AB51" s="78">
        <v>361</v>
      </c>
      <c r="AC51" s="78">
        <v>1674.30432</v>
      </c>
      <c r="AD51" s="78">
        <v>2835</v>
      </c>
      <c r="AE51" s="78">
        <v>0</v>
      </c>
    </row>
    <row r="52" spans="1:31" ht="12.75">
      <c r="A52" s="23">
        <v>118</v>
      </c>
      <c r="B52" s="23">
        <v>1000</v>
      </c>
      <c r="C52" s="30" t="s">
        <v>170</v>
      </c>
      <c r="D52" s="31" t="s">
        <v>67</v>
      </c>
      <c r="E52" s="32" t="s">
        <v>68</v>
      </c>
      <c r="F52" s="32" t="s">
        <v>69</v>
      </c>
      <c r="G52" s="32" t="s">
        <v>159</v>
      </c>
      <c r="H52" s="33" t="s">
        <v>71</v>
      </c>
      <c r="I52" s="31" t="s">
        <v>72</v>
      </c>
      <c r="J52" s="34" t="s">
        <v>73</v>
      </c>
      <c r="K52" s="35">
        <v>0.25</v>
      </c>
      <c r="L52" s="36">
        <v>15363.11</v>
      </c>
      <c r="M52" s="36">
        <v>5128.589908</v>
      </c>
      <c r="P52" s="23" t="s">
        <v>171</v>
      </c>
      <c r="Q52" s="23" t="s">
        <v>172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173</v>
      </c>
      <c r="W52" s="78">
        <v>41.747600000000006</v>
      </c>
      <c r="Z52" s="23">
        <v>0.25</v>
      </c>
      <c r="AA52" s="99">
        <v>0.25</v>
      </c>
      <c r="AB52" s="78">
        <v>407</v>
      </c>
      <c r="AC52" s="78">
        <v>1886.5899080000002</v>
      </c>
      <c r="AD52" s="78">
        <v>2835</v>
      </c>
      <c r="AE52" s="78">
        <v>0</v>
      </c>
    </row>
    <row r="53" spans="1:31" ht="12.75">
      <c r="A53" s="23">
        <v>118</v>
      </c>
      <c r="B53" s="23">
        <v>1000</v>
      </c>
      <c r="C53" s="30" t="s">
        <v>158</v>
      </c>
      <c r="D53" s="31" t="s">
        <v>67</v>
      </c>
      <c r="E53" s="32" t="s">
        <v>68</v>
      </c>
      <c r="F53" s="32" t="s">
        <v>69</v>
      </c>
      <c r="G53" s="32" t="s">
        <v>159</v>
      </c>
      <c r="H53" s="33" t="s">
        <v>71</v>
      </c>
      <c r="I53" s="31" t="s">
        <v>72</v>
      </c>
      <c r="J53" s="34" t="s">
        <v>73</v>
      </c>
      <c r="K53" s="35">
        <v>0.125</v>
      </c>
      <c r="L53" s="36">
        <v>7456.45125</v>
      </c>
      <c r="M53" s="36">
        <v>2531.1522135</v>
      </c>
      <c r="P53" s="23" t="s">
        <v>160</v>
      </c>
      <c r="Q53" s="23" t="s">
        <v>161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174</v>
      </c>
      <c r="W53" s="78">
        <v>40.5242</v>
      </c>
      <c r="Z53" s="23">
        <v>0.125</v>
      </c>
      <c r="AA53" s="99">
        <v>0.125</v>
      </c>
      <c r="AB53" s="78">
        <v>198</v>
      </c>
      <c r="AC53" s="78">
        <v>915.6522135</v>
      </c>
      <c r="AD53" s="78">
        <v>1417.5</v>
      </c>
      <c r="AE53" s="78">
        <v>0</v>
      </c>
    </row>
    <row r="54" spans="1:31" ht="12.75">
      <c r="A54" s="23">
        <v>118</v>
      </c>
      <c r="B54" s="23">
        <v>1000</v>
      </c>
      <c r="C54" s="30" t="s">
        <v>170</v>
      </c>
      <c r="D54" s="31" t="s">
        <v>67</v>
      </c>
      <c r="E54" s="32" t="s">
        <v>68</v>
      </c>
      <c r="F54" s="32" t="s">
        <v>69</v>
      </c>
      <c r="G54" s="32" t="s">
        <v>159</v>
      </c>
      <c r="H54" s="33" t="s">
        <v>71</v>
      </c>
      <c r="I54" s="31" t="s">
        <v>72</v>
      </c>
      <c r="J54" s="34" t="s">
        <v>86</v>
      </c>
      <c r="K54" s="35">
        <v>0.16699999999999998</v>
      </c>
      <c r="L54" s="36">
        <v>6767.29758</v>
      </c>
      <c r="M54" s="36">
        <v>2903.8041428240003</v>
      </c>
      <c r="P54" s="23" t="s">
        <v>171</v>
      </c>
      <c r="Q54" s="23" t="s">
        <v>175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133</v>
      </c>
      <c r="W54" s="78">
        <v>27.529</v>
      </c>
      <c r="Z54" s="23">
        <v>0.16699999999999998</v>
      </c>
      <c r="AA54" s="99">
        <v>0.16699999999999998</v>
      </c>
      <c r="AB54" s="78">
        <v>179</v>
      </c>
      <c r="AC54" s="78">
        <v>831.0241428240001</v>
      </c>
      <c r="AD54" s="78">
        <v>1893.78</v>
      </c>
      <c r="AE54" s="78">
        <v>0</v>
      </c>
    </row>
    <row r="55" spans="1:31" ht="12.75">
      <c r="A55" s="23">
        <v>118</v>
      </c>
      <c r="B55" s="23">
        <v>1000</v>
      </c>
      <c r="C55" s="30" t="s">
        <v>158</v>
      </c>
      <c r="D55" s="31" t="s">
        <v>67</v>
      </c>
      <c r="E55" s="32" t="s">
        <v>68</v>
      </c>
      <c r="F55" s="32" t="s">
        <v>69</v>
      </c>
      <c r="G55" s="32" t="s">
        <v>159</v>
      </c>
      <c r="H55" s="33" t="s">
        <v>71</v>
      </c>
      <c r="I55" s="31" t="s">
        <v>72</v>
      </c>
      <c r="J55" s="34" t="s">
        <v>86</v>
      </c>
      <c r="K55" s="35">
        <v>0.046875</v>
      </c>
      <c r="L55" s="36">
        <v>2137.05234375</v>
      </c>
      <c r="M55" s="36">
        <v>850.9925278125</v>
      </c>
      <c r="P55" s="23" t="s">
        <v>160</v>
      </c>
      <c r="Q55" s="23" t="s">
        <v>161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162</v>
      </c>
      <c r="W55" s="78">
        <v>30.9718</v>
      </c>
      <c r="Z55" s="23">
        <v>0.046875</v>
      </c>
      <c r="AA55" s="99">
        <v>0.046875</v>
      </c>
      <c r="AB55" s="78">
        <v>57</v>
      </c>
      <c r="AC55" s="78">
        <v>262.43002781250004</v>
      </c>
      <c r="AD55" s="78">
        <v>531.5625</v>
      </c>
      <c r="AE55" s="78">
        <v>0</v>
      </c>
    </row>
    <row r="56" spans="1:31" ht="12.75">
      <c r="A56" s="23">
        <v>118</v>
      </c>
      <c r="B56" s="23">
        <v>1000</v>
      </c>
      <c r="C56" s="30" t="s">
        <v>163</v>
      </c>
      <c r="D56" s="31" t="s">
        <v>67</v>
      </c>
      <c r="E56" s="32" t="s">
        <v>68</v>
      </c>
      <c r="F56" s="32" t="s">
        <v>69</v>
      </c>
      <c r="G56" s="32" t="s">
        <v>159</v>
      </c>
      <c r="H56" s="33" t="s">
        <v>71</v>
      </c>
      <c r="I56" s="31" t="s">
        <v>72</v>
      </c>
      <c r="J56" s="34" t="s">
        <v>86</v>
      </c>
      <c r="K56" s="35">
        <v>0.062625</v>
      </c>
      <c r="L56" s="36">
        <v>3315.0556275000004</v>
      </c>
      <c r="M56" s="36">
        <v>1205.2563310570001</v>
      </c>
      <c r="P56" s="23" t="s">
        <v>164</v>
      </c>
      <c r="Q56" s="23" t="s">
        <v>165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137</v>
      </c>
      <c r="W56" s="78">
        <v>35.9613</v>
      </c>
      <c r="Z56" s="23">
        <v>0.062625</v>
      </c>
      <c r="AA56" s="99">
        <v>0.062625</v>
      </c>
      <c r="AB56" s="78">
        <v>88</v>
      </c>
      <c r="AC56" s="78">
        <v>407.08883105700005</v>
      </c>
      <c r="AD56" s="78">
        <v>710.1675</v>
      </c>
      <c r="AE56" s="78">
        <v>0</v>
      </c>
    </row>
    <row r="57" spans="1:31" ht="12.75">
      <c r="A57" s="23">
        <v>118</v>
      </c>
      <c r="B57" s="23">
        <v>1000</v>
      </c>
      <c r="C57" s="30" t="s">
        <v>166</v>
      </c>
      <c r="D57" s="31" t="s">
        <v>67</v>
      </c>
      <c r="E57" s="32" t="s">
        <v>68</v>
      </c>
      <c r="F57" s="32" t="s">
        <v>69</v>
      </c>
      <c r="G57" s="32" t="s">
        <v>159</v>
      </c>
      <c r="H57" s="33" t="s">
        <v>71</v>
      </c>
      <c r="I57" s="31" t="s">
        <v>72</v>
      </c>
      <c r="J57" s="34" t="s">
        <v>86</v>
      </c>
      <c r="K57" s="35">
        <v>0.25</v>
      </c>
      <c r="L57" s="36">
        <v>13634.4</v>
      </c>
      <c r="M57" s="36">
        <v>4870.30432</v>
      </c>
      <c r="P57" s="23" t="s">
        <v>167</v>
      </c>
      <c r="Q57" s="23" t="s">
        <v>168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169</v>
      </c>
      <c r="W57" s="78">
        <v>37.05</v>
      </c>
      <c r="Z57" s="23">
        <v>0.25</v>
      </c>
      <c r="AA57" s="99">
        <v>0.25</v>
      </c>
      <c r="AB57" s="78">
        <v>361</v>
      </c>
      <c r="AC57" s="78">
        <v>1674.30432</v>
      </c>
      <c r="AD57" s="78">
        <v>2835</v>
      </c>
      <c r="AE57" s="78">
        <v>0</v>
      </c>
    </row>
    <row r="58" spans="1:31" ht="12.75">
      <c r="A58" s="23">
        <v>118</v>
      </c>
      <c r="B58" s="23">
        <v>1000</v>
      </c>
      <c r="C58" s="30" t="s">
        <v>166</v>
      </c>
      <c r="D58" s="31" t="s">
        <v>67</v>
      </c>
      <c r="E58" s="32" t="s">
        <v>68</v>
      </c>
      <c r="F58" s="32" t="s">
        <v>69</v>
      </c>
      <c r="G58" s="32" t="s">
        <v>159</v>
      </c>
      <c r="H58" s="33" t="s">
        <v>71</v>
      </c>
      <c r="I58" s="31" t="s">
        <v>72</v>
      </c>
      <c r="J58" s="34" t="s">
        <v>86</v>
      </c>
      <c r="K58" s="35">
        <v>0.33399999999999996</v>
      </c>
      <c r="L58" s="36">
        <v>16651.403000000002</v>
      </c>
      <c r="M58" s="36">
        <v>6273.3522884</v>
      </c>
      <c r="P58" s="23" t="s">
        <v>167</v>
      </c>
      <c r="Q58" s="23" t="s">
        <v>176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101</v>
      </c>
      <c r="W58" s="78">
        <v>33.8685</v>
      </c>
      <c r="Z58" s="23">
        <v>0.33399999999999996</v>
      </c>
      <c r="AA58" s="99">
        <v>0.33399999999999996</v>
      </c>
      <c r="AB58" s="78">
        <v>441</v>
      </c>
      <c r="AC58" s="78">
        <v>2044.7922884000004</v>
      </c>
      <c r="AD58" s="78">
        <v>3787.56</v>
      </c>
      <c r="AE58" s="78">
        <v>0</v>
      </c>
    </row>
    <row r="59" spans="1:31" ht="12.75">
      <c r="A59" s="23">
        <v>118</v>
      </c>
      <c r="B59" s="23">
        <v>1000</v>
      </c>
      <c r="C59" s="30" t="s">
        <v>170</v>
      </c>
      <c r="D59" s="31" t="s">
        <v>67</v>
      </c>
      <c r="E59" s="32" t="s">
        <v>68</v>
      </c>
      <c r="F59" s="32" t="s">
        <v>69</v>
      </c>
      <c r="G59" s="32" t="s">
        <v>159</v>
      </c>
      <c r="H59" s="33" t="s">
        <v>71</v>
      </c>
      <c r="I59" s="31" t="s">
        <v>72</v>
      </c>
      <c r="J59" s="34" t="s">
        <v>86</v>
      </c>
      <c r="K59" s="35">
        <v>0.25</v>
      </c>
      <c r="L59" s="36">
        <v>15363.11</v>
      </c>
      <c r="M59" s="36">
        <v>5128.589908</v>
      </c>
      <c r="P59" s="23" t="s">
        <v>171</v>
      </c>
      <c r="Q59" s="23" t="s">
        <v>172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173</v>
      </c>
      <c r="W59" s="78">
        <v>41.747600000000006</v>
      </c>
      <c r="Z59" s="23">
        <v>0.25</v>
      </c>
      <c r="AA59" s="99">
        <v>0.25</v>
      </c>
      <c r="AB59" s="78">
        <v>407</v>
      </c>
      <c r="AC59" s="78">
        <v>1886.5899080000002</v>
      </c>
      <c r="AD59" s="78">
        <v>2835</v>
      </c>
      <c r="AE59" s="78">
        <v>0</v>
      </c>
    </row>
    <row r="60" spans="1:31" ht="12.75">
      <c r="A60" s="23">
        <v>118</v>
      </c>
      <c r="B60" s="23">
        <v>1000</v>
      </c>
      <c r="C60" s="30" t="s">
        <v>158</v>
      </c>
      <c r="D60" s="31" t="s">
        <v>67</v>
      </c>
      <c r="E60" s="32" t="s">
        <v>68</v>
      </c>
      <c r="F60" s="32" t="s">
        <v>69</v>
      </c>
      <c r="G60" s="32" t="s">
        <v>159</v>
      </c>
      <c r="H60" s="33" t="s">
        <v>71</v>
      </c>
      <c r="I60" s="31" t="s">
        <v>72</v>
      </c>
      <c r="J60" s="34" t="s">
        <v>86</v>
      </c>
      <c r="K60" s="35">
        <v>0.125</v>
      </c>
      <c r="L60" s="36">
        <v>7456.45125</v>
      </c>
      <c r="M60" s="36">
        <v>2531.1522135</v>
      </c>
      <c r="P60" s="23" t="s">
        <v>160</v>
      </c>
      <c r="Q60" s="23" t="s">
        <v>161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174</v>
      </c>
      <c r="W60" s="78">
        <v>40.5242</v>
      </c>
      <c r="Z60" s="23">
        <v>0.125</v>
      </c>
      <c r="AA60" s="99">
        <v>0.125</v>
      </c>
      <c r="AB60" s="78">
        <v>198</v>
      </c>
      <c r="AC60" s="78">
        <v>915.6522135</v>
      </c>
      <c r="AD60" s="78">
        <v>1417.5</v>
      </c>
      <c r="AE60" s="78">
        <v>0</v>
      </c>
    </row>
    <row r="61" ht="12.75">
      <c r="A61" s="105" t="s">
        <v>178</v>
      </c>
    </row>
    <row r="62" spans="1:31" ht="12.75">
      <c r="A62" s="23">
        <v>130</v>
      </c>
      <c r="B62" s="23">
        <v>2400</v>
      </c>
      <c r="C62" s="30" t="s">
        <v>179</v>
      </c>
      <c r="D62" s="31" t="s">
        <v>67</v>
      </c>
      <c r="E62" s="32" t="s">
        <v>180</v>
      </c>
      <c r="F62" s="32" t="s">
        <v>69</v>
      </c>
      <c r="G62" s="32" t="s">
        <v>70</v>
      </c>
      <c r="H62" s="33" t="s">
        <v>71</v>
      </c>
      <c r="I62" s="31" t="s">
        <v>72</v>
      </c>
      <c r="J62" s="34" t="s">
        <v>181</v>
      </c>
      <c r="K62" s="35">
        <v>1</v>
      </c>
      <c r="L62" s="36">
        <v>96562.66</v>
      </c>
      <c r="M62" s="36">
        <v>25756.894648</v>
      </c>
      <c r="P62" s="23" t="s">
        <v>182</v>
      </c>
      <c r="Q62" s="23" t="s">
        <v>183</v>
      </c>
      <c r="R62" s="23" t="s">
        <v>76</v>
      </c>
      <c r="S62" s="23" t="s">
        <v>77</v>
      </c>
      <c r="T62" s="23" t="s">
        <v>184</v>
      </c>
      <c r="U62" s="23" t="s">
        <v>79</v>
      </c>
      <c r="V62" s="23" t="s">
        <v>185</v>
      </c>
      <c r="W62" s="78">
        <v>50.9297</v>
      </c>
      <c r="Z62" s="23">
        <v>1</v>
      </c>
      <c r="AA62" s="99">
        <v>1</v>
      </c>
      <c r="AB62" s="78">
        <v>2559</v>
      </c>
      <c r="AC62" s="78">
        <v>11857.894648000001</v>
      </c>
      <c r="AD62" s="78">
        <v>11340</v>
      </c>
      <c r="AE62" s="78">
        <v>0</v>
      </c>
    </row>
    <row r="63" ht="12.75">
      <c r="A63" s="105" t="s">
        <v>187</v>
      </c>
    </row>
    <row r="64" spans="1:31" ht="12.75">
      <c r="A64" s="23">
        <v>131</v>
      </c>
      <c r="B64" s="23">
        <v>2400</v>
      </c>
      <c r="C64" s="30" t="s">
        <v>188</v>
      </c>
      <c r="D64" s="31" t="s">
        <v>67</v>
      </c>
      <c r="E64" s="32" t="s">
        <v>180</v>
      </c>
      <c r="F64" s="32" t="s">
        <v>69</v>
      </c>
      <c r="G64" s="32" t="s">
        <v>189</v>
      </c>
      <c r="H64" s="33" t="s">
        <v>71</v>
      </c>
      <c r="I64" s="31" t="s">
        <v>72</v>
      </c>
      <c r="J64" s="34" t="s">
        <v>181</v>
      </c>
      <c r="K64" s="35">
        <v>1</v>
      </c>
      <c r="L64" s="36">
        <v>70379.16</v>
      </c>
      <c r="M64" s="36">
        <v>21847.560848</v>
      </c>
      <c r="P64" s="23" t="s">
        <v>190</v>
      </c>
      <c r="Q64" s="23" t="s">
        <v>191</v>
      </c>
      <c r="R64" s="23" t="s">
        <v>76</v>
      </c>
      <c r="S64" s="23" t="s">
        <v>141</v>
      </c>
      <c r="T64" s="23" t="s">
        <v>192</v>
      </c>
      <c r="U64" s="23" t="s">
        <v>79</v>
      </c>
      <c r="V64" s="23" t="s">
        <v>193</v>
      </c>
      <c r="W64" s="78">
        <v>45.3474</v>
      </c>
      <c r="Z64" s="23">
        <v>1</v>
      </c>
      <c r="AA64" s="99">
        <v>1</v>
      </c>
      <c r="AB64" s="78">
        <v>1865</v>
      </c>
      <c r="AC64" s="78">
        <v>8642.560848000001</v>
      </c>
      <c r="AD64" s="78">
        <v>11340</v>
      </c>
      <c r="AE64" s="78">
        <v>0</v>
      </c>
    </row>
    <row r="65" ht="12.75">
      <c r="A65" s="105" t="s">
        <v>196</v>
      </c>
    </row>
    <row r="66" spans="1:31" ht="12.75">
      <c r="A66" s="23">
        <v>142</v>
      </c>
      <c r="B66" s="23">
        <v>2400</v>
      </c>
      <c r="C66" s="30" t="s">
        <v>197</v>
      </c>
      <c r="D66" s="31" t="s">
        <v>67</v>
      </c>
      <c r="E66" s="32" t="s">
        <v>180</v>
      </c>
      <c r="F66" s="32" t="s">
        <v>198</v>
      </c>
      <c r="G66" s="32" t="s">
        <v>199</v>
      </c>
      <c r="H66" s="33" t="s">
        <v>71</v>
      </c>
      <c r="I66" s="31" t="s">
        <v>72</v>
      </c>
      <c r="J66" s="34" t="s">
        <v>181</v>
      </c>
      <c r="K66" s="35">
        <v>1</v>
      </c>
      <c r="L66" s="36">
        <v>40850.48</v>
      </c>
      <c r="M66" s="36">
        <v>13253.838944</v>
      </c>
      <c r="P66" s="23" t="s">
        <v>200</v>
      </c>
      <c r="Q66" s="23" t="s">
        <v>201</v>
      </c>
      <c r="R66" s="23" t="s">
        <v>76</v>
      </c>
      <c r="S66" s="23" t="s">
        <v>77</v>
      </c>
      <c r="T66" s="23" t="s">
        <v>202</v>
      </c>
      <c r="U66" s="23" t="s">
        <v>79</v>
      </c>
      <c r="V66" s="23" t="s">
        <v>203</v>
      </c>
      <c r="W66" s="78">
        <v>21.5456</v>
      </c>
      <c r="Z66" s="23">
        <v>1</v>
      </c>
      <c r="AA66" s="99">
        <v>1</v>
      </c>
      <c r="AB66" s="78">
        <v>1083</v>
      </c>
      <c r="AC66" s="78">
        <v>5016.438944</v>
      </c>
      <c r="AD66" s="78">
        <v>0</v>
      </c>
      <c r="AE66" s="78">
        <v>7154.4</v>
      </c>
    </row>
    <row r="67" spans="1:31" ht="12.75">
      <c r="A67" s="23">
        <v>142</v>
      </c>
      <c r="B67" s="23">
        <v>2400</v>
      </c>
      <c r="C67" s="30" t="s">
        <v>204</v>
      </c>
      <c r="D67" s="31" t="s">
        <v>67</v>
      </c>
      <c r="E67" s="32" t="s">
        <v>180</v>
      </c>
      <c r="F67" s="32" t="s">
        <v>198</v>
      </c>
      <c r="G67" s="32" t="s">
        <v>199</v>
      </c>
      <c r="H67" s="33" t="s">
        <v>71</v>
      </c>
      <c r="I67" s="31" t="s">
        <v>72</v>
      </c>
      <c r="J67" s="34" t="s">
        <v>181</v>
      </c>
      <c r="K67" s="35">
        <v>1</v>
      </c>
      <c r="L67" s="36">
        <v>33761.26</v>
      </c>
      <c r="M67" s="36">
        <v>12195.282728</v>
      </c>
      <c r="P67" s="23" t="s">
        <v>205</v>
      </c>
      <c r="Q67" s="23" t="s">
        <v>206</v>
      </c>
      <c r="R67" s="23" t="s">
        <v>76</v>
      </c>
      <c r="S67" s="23" t="s">
        <v>77</v>
      </c>
      <c r="T67" s="23" t="s">
        <v>207</v>
      </c>
      <c r="U67" s="23" t="s">
        <v>79</v>
      </c>
      <c r="V67" s="23" t="s">
        <v>208</v>
      </c>
      <c r="W67" s="78">
        <v>21.866100000000003</v>
      </c>
      <c r="Z67" s="23">
        <v>1</v>
      </c>
      <c r="AA67" s="99">
        <v>1</v>
      </c>
      <c r="AB67" s="78">
        <v>895</v>
      </c>
      <c r="AC67" s="78">
        <v>4145.8827280000005</v>
      </c>
      <c r="AD67" s="78">
        <v>0</v>
      </c>
      <c r="AE67" s="78">
        <v>7154.4</v>
      </c>
    </row>
    <row r="68" ht="12.75">
      <c r="A68" s="105" t="s">
        <v>210</v>
      </c>
    </row>
    <row r="69" spans="1:31" ht="12.75">
      <c r="A69" s="23">
        <v>165</v>
      </c>
      <c r="B69" s="23">
        <v>2220</v>
      </c>
      <c r="C69" s="30" t="s">
        <v>211</v>
      </c>
      <c r="D69" s="31" t="s">
        <v>67</v>
      </c>
      <c r="E69" s="32" t="s">
        <v>212</v>
      </c>
      <c r="F69" s="32" t="s">
        <v>69</v>
      </c>
      <c r="G69" s="32" t="s">
        <v>70</v>
      </c>
      <c r="H69" s="33" t="s">
        <v>71</v>
      </c>
      <c r="I69" s="31" t="s">
        <v>72</v>
      </c>
      <c r="J69" s="34" t="s">
        <v>213</v>
      </c>
      <c r="K69" s="35">
        <v>1</v>
      </c>
      <c r="L69" s="36">
        <v>73399.38</v>
      </c>
      <c r="M69" s="36">
        <v>22298.443864</v>
      </c>
      <c r="P69" s="23" t="s">
        <v>214</v>
      </c>
      <c r="Q69" s="23" t="s">
        <v>215</v>
      </c>
      <c r="R69" s="23" t="s">
        <v>76</v>
      </c>
      <c r="S69" s="23" t="s">
        <v>77</v>
      </c>
      <c r="T69" s="23" t="s">
        <v>78</v>
      </c>
      <c r="U69" s="23" t="s">
        <v>79</v>
      </c>
      <c r="V69" s="23" t="s">
        <v>122</v>
      </c>
      <c r="W69" s="78">
        <v>49.8637</v>
      </c>
      <c r="Z69" s="23">
        <v>1</v>
      </c>
      <c r="AA69" s="99">
        <v>1</v>
      </c>
      <c r="AB69" s="78">
        <v>1945</v>
      </c>
      <c r="AC69" s="78">
        <v>9013.443864</v>
      </c>
      <c r="AD69" s="78">
        <v>11340</v>
      </c>
      <c r="AE69" s="78">
        <v>0</v>
      </c>
    </row>
    <row r="70" ht="12.75">
      <c r="A70" s="105" t="s">
        <v>217</v>
      </c>
    </row>
    <row r="71" spans="1:31" ht="12.75">
      <c r="A71" s="23">
        <v>172</v>
      </c>
      <c r="B71" s="23">
        <v>1000</v>
      </c>
      <c r="C71" s="30" t="s">
        <v>218</v>
      </c>
      <c r="D71" s="31" t="s">
        <v>67</v>
      </c>
      <c r="E71" s="32" t="s">
        <v>219</v>
      </c>
      <c r="F71" s="32" t="s">
        <v>146</v>
      </c>
      <c r="G71" s="32" t="s">
        <v>220</v>
      </c>
      <c r="H71" s="33" t="s">
        <v>71</v>
      </c>
      <c r="I71" s="31" t="s">
        <v>72</v>
      </c>
      <c r="J71" s="34" t="s">
        <v>98</v>
      </c>
      <c r="K71" s="35">
        <v>0.26</v>
      </c>
      <c r="L71" s="36">
        <v>12977.398200000001</v>
      </c>
      <c r="M71" s="36">
        <v>4886.0244989600005</v>
      </c>
      <c r="P71" s="23" t="s">
        <v>221</v>
      </c>
      <c r="Q71" s="23" t="s">
        <v>222</v>
      </c>
      <c r="R71" s="23" t="s">
        <v>76</v>
      </c>
      <c r="S71" s="23" t="s">
        <v>141</v>
      </c>
      <c r="T71" s="23" t="s">
        <v>78</v>
      </c>
      <c r="U71" s="23" t="s">
        <v>79</v>
      </c>
      <c r="V71" s="23" t="s">
        <v>223</v>
      </c>
      <c r="W71" s="78">
        <v>33.9083</v>
      </c>
      <c r="Z71" s="23">
        <v>0.26</v>
      </c>
      <c r="AA71" s="99">
        <v>0.26</v>
      </c>
      <c r="AB71" s="78">
        <v>344</v>
      </c>
      <c r="AC71" s="78">
        <v>1593.6244989600002</v>
      </c>
      <c r="AD71" s="78">
        <v>2948.4</v>
      </c>
      <c r="AE71" s="78">
        <v>0</v>
      </c>
    </row>
    <row r="72" spans="1:31" ht="12.75">
      <c r="A72" s="23">
        <v>172</v>
      </c>
      <c r="B72" s="23">
        <v>1000</v>
      </c>
      <c r="C72" s="30" t="s">
        <v>218</v>
      </c>
      <c r="D72" s="31" t="s">
        <v>67</v>
      </c>
      <c r="E72" s="32" t="s">
        <v>219</v>
      </c>
      <c r="F72" s="32" t="s">
        <v>146</v>
      </c>
      <c r="G72" s="32" t="s">
        <v>220</v>
      </c>
      <c r="H72" s="33" t="s">
        <v>71</v>
      </c>
      <c r="I72" s="31" t="s">
        <v>72</v>
      </c>
      <c r="J72" s="34" t="s">
        <v>103</v>
      </c>
      <c r="K72" s="35">
        <v>0.25</v>
      </c>
      <c r="L72" s="36">
        <v>12478.2675</v>
      </c>
      <c r="M72" s="36">
        <v>4698.331249</v>
      </c>
      <c r="P72" s="23" t="s">
        <v>221</v>
      </c>
      <c r="Q72" s="23" t="s">
        <v>222</v>
      </c>
      <c r="R72" s="23" t="s">
        <v>76</v>
      </c>
      <c r="S72" s="23" t="s">
        <v>141</v>
      </c>
      <c r="T72" s="23" t="s">
        <v>78</v>
      </c>
      <c r="U72" s="23" t="s">
        <v>79</v>
      </c>
      <c r="V72" s="23" t="s">
        <v>223</v>
      </c>
      <c r="W72" s="78">
        <v>33.9083</v>
      </c>
      <c r="Z72" s="23">
        <v>0.25</v>
      </c>
      <c r="AA72" s="99">
        <v>0.25</v>
      </c>
      <c r="AB72" s="78">
        <v>331</v>
      </c>
      <c r="AC72" s="78">
        <v>1532.331249</v>
      </c>
      <c r="AD72" s="78">
        <v>2835</v>
      </c>
      <c r="AE72" s="78">
        <v>0</v>
      </c>
    </row>
    <row r="73" spans="1:31" ht="12.75">
      <c r="A73" s="23">
        <v>172</v>
      </c>
      <c r="B73" s="23">
        <v>1000</v>
      </c>
      <c r="C73" s="30" t="s">
        <v>218</v>
      </c>
      <c r="D73" s="31" t="s">
        <v>67</v>
      </c>
      <c r="E73" s="32" t="s">
        <v>219</v>
      </c>
      <c r="F73" s="32" t="s">
        <v>146</v>
      </c>
      <c r="G73" s="32" t="s">
        <v>220</v>
      </c>
      <c r="H73" s="33" t="s">
        <v>71</v>
      </c>
      <c r="I73" s="31" t="s">
        <v>72</v>
      </c>
      <c r="J73" s="34" t="s">
        <v>73</v>
      </c>
      <c r="K73" s="35">
        <v>0.38</v>
      </c>
      <c r="L73" s="36">
        <v>18966.9666</v>
      </c>
      <c r="M73" s="36">
        <v>7141.343498480001</v>
      </c>
      <c r="P73" s="23" t="s">
        <v>221</v>
      </c>
      <c r="Q73" s="23" t="s">
        <v>222</v>
      </c>
      <c r="R73" s="23" t="s">
        <v>76</v>
      </c>
      <c r="S73" s="23" t="s">
        <v>141</v>
      </c>
      <c r="T73" s="23" t="s">
        <v>78</v>
      </c>
      <c r="U73" s="23" t="s">
        <v>79</v>
      </c>
      <c r="V73" s="23" t="s">
        <v>223</v>
      </c>
      <c r="W73" s="78">
        <v>33.9083</v>
      </c>
      <c r="Z73" s="23">
        <v>0.38</v>
      </c>
      <c r="AA73" s="99">
        <v>0.38</v>
      </c>
      <c r="AB73" s="78">
        <v>503</v>
      </c>
      <c r="AC73" s="78">
        <v>2329.1434984800003</v>
      </c>
      <c r="AD73" s="78">
        <v>4309.2</v>
      </c>
      <c r="AE73" s="78">
        <v>0</v>
      </c>
    </row>
    <row r="74" spans="1:31" ht="12.75">
      <c r="A74" s="23">
        <v>172</v>
      </c>
      <c r="B74" s="23">
        <v>1000</v>
      </c>
      <c r="C74" s="30" t="s">
        <v>218</v>
      </c>
      <c r="D74" s="31" t="s">
        <v>67</v>
      </c>
      <c r="E74" s="32" t="s">
        <v>219</v>
      </c>
      <c r="F74" s="32" t="s">
        <v>146</v>
      </c>
      <c r="G74" s="32" t="s">
        <v>220</v>
      </c>
      <c r="H74" s="33" t="s">
        <v>71</v>
      </c>
      <c r="I74" s="31" t="s">
        <v>72</v>
      </c>
      <c r="J74" s="34" t="s">
        <v>86</v>
      </c>
      <c r="K74" s="35">
        <v>0.11</v>
      </c>
      <c r="L74" s="36">
        <v>5490.4377</v>
      </c>
      <c r="M74" s="36">
        <v>2066.6257495600003</v>
      </c>
      <c r="P74" s="23" t="s">
        <v>221</v>
      </c>
      <c r="Q74" s="23" t="s">
        <v>222</v>
      </c>
      <c r="R74" s="23" t="s">
        <v>76</v>
      </c>
      <c r="S74" s="23" t="s">
        <v>141</v>
      </c>
      <c r="T74" s="23" t="s">
        <v>78</v>
      </c>
      <c r="U74" s="23" t="s">
        <v>79</v>
      </c>
      <c r="V74" s="23" t="s">
        <v>223</v>
      </c>
      <c r="W74" s="78">
        <v>33.9083</v>
      </c>
      <c r="Z74" s="23">
        <v>0.11</v>
      </c>
      <c r="AA74" s="99">
        <v>0.11</v>
      </c>
      <c r="AB74" s="78">
        <v>145</v>
      </c>
      <c r="AC74" s="78">
        <v>674.22574956</v>
      </c>
      <c r="AD74" s="78">
        <v>1247.4</v>
      </c>
      <c r="AE74" s="78">
        <v>0</v>
      </c>
    </row>
    <row r="75" ht="12.75">
      <c r="A75" s="105" t="s">
        <v>225</v>
      </c>
    </row>
    <row r="76" spans="1:31" ht="12.75">
      <c r="A76" s="23">
        <v>186</v>
      </c>
      <c r="B76" s="23">
        <v>2600</v>
      </c>
      <c r="C76" s="30" t="s">
        <v>226</v>
      </c>
      <c r="D76" s="31" t="s">
        <v>67</v>
      </c>
      <c r="E76" s="32" t="s">
        <v>227</v>
      </c>
      <c r="F76" s="32" t="s">
        <v>141</v>
      </c>
      <c r="G76" s="32" t="s">
        <v>228</v>
      </c>
      <c r="H76" s="33" t="s">
        <v>71</v>
      </c>
      <c r="I76" s="31" t="s">
        <v>72</v>
      </c>
      <c r="J76" s="34" t="s">
        <v>181</v>
      </c>
      <c r="K76" s="35">
        <v>1</v>
      </c>
      <c r="L76" s="36">
        <v>24413.3</v>
      </c>
      <c r="M76" s="36">
        <v>647</v>
      </c>
      <c r="P76" s="23" t="s">
        <v>229</v>
      </c>
      <c r="Q76" s="23" t="s">
        <v>230</v>
      </c>
      <c r="R76" s="23" t="s">
        <v>76</v>
      </c>
      <c r="S76" s="23" t="s">
        <v>77</v>
      </c>
      <c r="T76" s="23" t="s">
        <v>231</v>
      </c>
      <c r="U76" s="23" t="s">
        <v>79</v>
      </c>
      <c r="V76" s="23" t="s">
        <v>232</v>
      </c>
      <c r="W76" s="78">
        <v>12.8762</v>
      </c>
      <c r="Z76" s="23">
        <v>1</v>
      </c>
      <c r="AA76" s="99">
        <v>1</v>
      </c>
      <c r="AB76" s="78">
        <v>647</v>
      </c>
      <c r="AC76" s="78">
        <v>0</v>
      </c>
      <c r="AD76" s="78">
        <v>0</v>
      </c>
      <c r="AE76" s="78">
        <v>0</v>
      </c>
    </row>
    <row r="77" spans="1:31" ht="12.75">
      <c r="A77" s="23">
        <v>186</v>
      </c>
      <c r="B77" s="23">
        <v>2600</v>
      </c>
      <c r="C77" s="30" t="s">
        <v>226</v>
      </c>
      <c r="D77" s="31" t="s">
        <v>67</v>
      </c>
      <c r="E77" s="32" t="s">
        <v>227</v>
      </c>
      <c r="F77" s="32" t="s">
        <v>141</v>
      </c>
      <c r="G77" s="32" t="s">
        <v>228</v>
      </c>
      <c r="H77" s="33" t="s">
        <v>71</v>
      </c>
      <c r="I77" s="31" t="s">
        <v>72</v>
      </c>
      <c r="J77" s="34" t="s">
        <v>181</v>
      </c>
      <c r="K77" s="35">
        <v>1</v>
      </c>
      <c r="L77" s="36">
        <v>26401.15</v>
      </c>
      <c r="M77" s="36">
        <v>9174.4</v>
      </c>
      <c r="P77" s="23" t="s">
        <v>229</v>
      </c>
      <c r="Q77" s="23" t="s">
        <v>230</v>
      </c>
      <c r="R77" s="23" t="s">
        <v>76</v>
      </c>
      <c r="S77" s="23" t="s">
        <v>77</v>
      </c>
      <c r="T77" s="23" t="s">
        <v>231</v>
      </c>
      <c r="U77" s="23" t="s">
        <v>79</v>
      </c>
      <c r="V77" s="23" t="s">
        <v>233</v>
      </c>
      <c r="W77" s="78">
        <v>13.9247</v>
      </c>
      <c r="Z77" s="23">
        <v>1</v>
      </c>
      <c r="AA77" s="99">
        <v>1</v>
      </c>
      <c r="AB77" s="78">
        <v>2020</v>
      </c>
      <c r="AC77" s="78">
        <v>0</v>
      </c>
      <c r="AD77" s="78">
        <v>0</v>
      </c>
      <c r="AE77" s="78">
        <v>7154.4</v>
      </c>
    </row>
    <row r="78" spans="1:31" ht="12.75">
      <c r="A78" s="23">
        <v>186</v>
      </c>
      <c r="B78" s="23">
        <v>2600</v>
      </c>
      <c r="C78" s="30" t="s">
        <v>234</v>
      </c>
      <c r="D78" s="31" t="s">
        <v>67</v>
      </c>
      <c r="E78" s="32" t="s">
        <v>227</v>
      </c>
      <c r="F78" s="32" t="s">
        <v>141</v>
      </c>
      <c r="G78" s="32" t="s">
        <v>228</v>
      </c>
      <c r="H78" s="33" t="s">
        <v>71</v>
      </c>
      <c r="I78" s="31" t="s">
        <v>72</v>
      </c>
      <c r="J78" s="34" t="s">
        <v>181</v>
      </c>
      <c r="K78" s="35">
        <v>1</v>
      </c>
      <c r="L78" s="36">
        <v>28918.85</v>
      </c>
      <c r="M78" s="36">
        <v>2212</v>
      </c>
      <c r="P78" s="23" t="s">
        <v>235</v>
      </c>
      <c r="Q78" s="23" t="s">
        <v>236</v>
      </c>
      <c r="R78" s="23" t="s">
        <v>76</v>
      </c>
      <c r="S78" s="23" t="s">
        <v>141</v>
      </c>
      <c r="T78" s="23" t="s">
        <v>231</v>
      </c>
      <c r="U78" s="23" t="s">
        <v>79</v>
      </c>
      <c r="V78" s="23" t="s">
        <v>237</v>
      </c>
      <c r="W78" s="78">
        <v>15.2526</v>
      </c>
      <c r="Z78" s="23">
        <v>1</v>
      </c>
      <c r="AA78" s="99">
        <v>1</v>
      </c>
      <c r="AB78" s="78">
        <v>2212</v>
      </c>
      <c r="AC78" s="78">
        <v>0</v>
      </c>
      <c r="AD78" s="78">
        <v>0</v>
      </c>
      <c r="AE78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2013-06-03T15:17:26Z</dcterms:modified>
  <cp:category/>
  <cp:version/>
  <cp:contentType/>
  <cp:contentStatus/>
</cp:coreProperties>
</file>