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<sst xmlns="http://schemas.openxmlformats.org/spreadsheetml/2006/main" count="233" uniqueCount="130">
  <si>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</si>
  <si>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</si>
  <si>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</si>
  <si>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</si>
  <si>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</si>
  <si>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</si>
  <si>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</si>
  <si>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</si>
  <si>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</si>
  <si>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</si>
  <si>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</si>
  <si>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</si>
  <si>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</si>
  <si>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</si>
  <si>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</si>
  <si>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</si>
  <si>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</si>
  <si>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</si>
  <si>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</si>
  <si>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</si>
  <si>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</si>
  <si>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</si>
  <si>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</si>
  <si>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</si>
  <si>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</si>
  <si>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</si>
  <si>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</si>
  <si>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</si>
  <si>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</si>
  <si>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</si>
  <si>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</si>
  <si>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</si>
  <si>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</si>
  <si>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</si>
  <si>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</si>
  <si>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</si>
  <si>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</si>
  <si>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</si>
  <si>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</si>
  <si>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</si>
  <si>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</si>
  <si>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</si>
  <si>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</si>
  <si>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</si>
  <si>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</si>
  <si>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</si>
  <si>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</si>
  <si>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</si>
  <si>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</si>
  <si>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</si>
  <si>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</si>
  <si>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</si>
  <si>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</si>
  <si>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</si>
  <si>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</si>
  <si>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</si>
  <si>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</si>
  <si>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</si>
  <si>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</si>
  <si>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</si>
  <si>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EAGLE WOODS ACADEMY</t>
  </si>
  <si>
    <t>PROJECT 000101 LOC 024</t>
  </si>
  <si>
    <t>Schools</t>
  </si>
  <si>
    <t>X</t>
  </si>
  <si>
    <t>TEACHERS</t>
  </si>
  <si>
    <t>TEACHERS (110)</t>
  </si>
  <si>
    <t>Teacher, Behavior Disorders</t>
  </si>
  <si>
    <t>101</t>
  </si>
  <si>
    <t>38</t>
  </si>
  <si>
    <t>06</t>
  </si>
  <si>
    <t>00</t>
  </si>
  <si>
    <t>000101</t>
  </si>
  <si>
    <t>024</t>
  </si>
  <si>
    <t>2051</t>
  </si>
  <si>
    <t>631300</t>
  </si>
  <si>
    <t>0243N0100</t>
  </si>
  <si>
    <t>B</t>
  </si>
  <si>
    <t>01</t>
  </si>
  <si>
    <t>M08</t>
  </si>
  <si>
    <t>NORM</t>
  </si>
  <si>
    <t>E0511</t>
  </si>
  <si>
    <t>E0606</t>
  </si>
  <si>
    <t>PRINCIPAL</t>
  </si>
  <si>
    <t>LIBRARIAN/MEDIA SPECIALIST</t>
  </si>
  <si>
    <t>LIBRARIAN/MEDIA SPECIALIST (165)</t>
  </si>
  <si>
    <t>Media Specialist (ES)</t>
  </si>
  <si>
    <t>46</t>
  </si>
  <si>
    <t>05</t>
  </si>
  <si>
    <t>1310</t>
  </si>
  <si>
    <t>310500</t>
  </si>
  <si>
    <t>0241B0100</t>
  </si>
  <si>
    <t>E0506</t>
  </si>
  <si>
    <t>ELEMENTARY COUNSELOR</t>
  </si>
  <si>
    <t>ELEMENTARY COUNSELOR (172)</t>
  </si>
  <si>
    <t>Counselor I  (Project 050)</t>
  </si>
  <si>
    <t>42</t>
  </si>
  <si>
    <t>89</t>
  </si>
  <si>
    <t>1041</t>
  </si>
  <si>
    <t>620200</t>
  </si>
  <si>
    <t>0242C0100</t>
  </si>
  <si>
    <t>02</t>
  </si>
  <si>
    <t>H1623</t>
  </si>
  <si>
    <t>SCHOOL SOCIAL WORKER</t>
  </si>
  <si>
    <t>SCHOOL SOCIAL WORKER (176)</t>
  </si>
  <si>
    <t>Social Worker I</t>
  </si>
  <si>
    <t>86</t>
  </si>
  <si>
    <t>0000</t>
  </si>
  <si>
    <t>622800</t>
  </si>
  <si>
    <t>0242C0400</t>
  </si>
  <si>
    <t>E0516</t>
  </si>
  <si>
    <t>CUSTODIAL PERSONNEL</t>
  </si>
  <si>
    <t>CUSTODIAL PERSONNEL (186)</t>
  </si>
  <si>
    <t>Custodian II 12 Month (High)</t>
  </si>
  <si>
    <t>57</t>
  </si>
  <si>
    <t>560400</t>
  </si>
  <si>
    <t>0246S0300</t>
  </si>
  <si>
    <t>S21</t>
  </si>
  <si>
    <t>CL101</t>
  </si>
  <si>
    <t>CL114</t>
  </si>
  <si>
    <t>Custodian, Head</t>
  </si>
  <si>
    <t>360500</t>
  </si>
  <si>
    <t>0246S0100</t>
  </si>
  <si>
    <t>03</t>
  </si>
  <si>
    <t>T21</t>
  </si>
  <si>
    <t>CL204</t>
  </si>
  <si>
    <t>WKRCMP</t>
  </si>
  <si>
    <t>OTHER MANAGEMENT PERSONNEL</t>
  </si>
  <si>
    <t>STATE HEALTH INSURANCE</t>
  </si>
  <si>
    <t>TEACHERS RETIREMENT SYSTEM</t>
  </si>
  <si>
    <t>OTHER EMPLOYEE BENEFITS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</si>
</sst>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129408.04</v>
      </c>
      <c r="E8" s="67">
        <v>105656.18</v>
      </c>
      <c r="F8" s="67">
        <v>101232</v>
      </c>
      <c r="G8" s="67">
        <f>SUMIF(DISCRETIONARY!B11:B65536,"="&amp;SUMMARY!B8,DISCRETIONARY!$P$11:$P$65536)+SUMIF(PERSONNEL!$A$10:$A$65536,"="&amp;SUMMARY!B8,PERSONNEL!$L$10:$L$65536)</f>
        <v>105915.15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130</v>
      </c>
      <c r="C9" s="65" t="s">
        <v>82</v>
      </c>
      <c r="D9" s="67">
        <v>97804.5</v>
      </c>
      <c r="E9" s="67">
        <v>96999.6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309798.623719758</v>
      </c>
      <c r="L9" s="67">
        <v>312250.39</v>
      </c>
      <c r="M9" s="67">
        <f>L9-K9</f>
        <v>2451.766280242009</v>
      </c>
      <c r="N9" s="104">
        <f>M9/K9</f>
        <v>0.007914064468084476</v>
      </c>
    </row>
    <row r="10" spans="1:14" ht="12.75">
      <c r="A10" s="65" t="s">
        <v>63</v>
      </c>
      <c r="B10" s="66">
        <v>165</v>
      </c>
      <c r="C10" s="65" t="s">
        <v>83</v>
      </c>
      <c r="D10" s="67">
        <v>47385.52</v>
      </c>
      <c r="E10" s="67">
        <v>47477.78</v>
      </c>
      <c r="F10" s="67">
        <v>39342.62371975801</v>
      </c>
      <c r="G10" s="67">
        <f>SUMIF(DISCRETIONARY!B11:B65536,"="&amp;SUMMARY!B10,DISCRETIONARY!$P$11:$P$65536)+SUMIF(PERSONNEL!$A$10:$A$65536,"="&amp;SUMMARY!B10,PERSONNEL!$L$10:$L$65536)</f>
        <v>23492.05</v>
      </c>
      <c r="J10" s="103" t="s">
        <v>25</v>
      </c>
      <c r="K10" s="67">
        <v>99294.41931106093</v>
      </c>
      <c r="L10" s="67">
        <v>99743.99753600001</v>
      </c>
      <c r="M10" s="67">
        <f>L10-K10</f>
        <v>449.5782249390759</v>
      </c>
      <c r="N10" s="104">
        <f>M10/K10</f>
        <v>0.004527729031081558</v>
      </c>
    </row>
    <row r="11" spans="1:14" ht="12.75">
      <c r="A11" s="65" t="s">
        <v>63</v>
      </c>
      <c r="B11" s="66">
        <v>172</v>
      </c>
      <c r="C11" s="65" t="s">
        <v>92</v>
      </c>
      <c r="D11" s="67">
        <v>0</v>
      </c>
      <c r="E11" s="67">
        <v>0</v>
      </c>
      <c r="F11" s="67">
        <v>0</v>
      </c>
      <c r="G11" s="67">
        <f>SUMIF(DISCRETIONARY!B11:B65536,"="&amp;SUMMARY!B11,DISCRETIONARY!$P$11:$P$65536)+SUMIF(PERSONNEL!$A$10:$A$65536,"="&amp;SUMMARY!B11,PERSONNEL!$L$10:$L$65536)</f>
        <v>38876.43</v>
      </c>
      <c r="J11" s="103" t="s">
        <v>59</v>
      </c>
      <c r="K11" s="67">
        <v>0</v>
      </c>
      <c r="L11" s="67">
        <v>0</v>
      </c>
      <c r="M11" s="67">
        <f>L11-K11</f>
        <v>0</v>
      </c>
      <c r="N11" s="104" t="e">
        <f>M11/K11</f>
        <v>#DIV/0!</v>
      </c>
    </row>
    <row r="12" spans="1:7" ht="12.75">
      <c r="A12" s="65" t="s">
        <v>63</v>
      </c>
      <c r="B12" s="66">
        <v>176</v>
      </c>
      <c r="C12" s="65" t="s">
        <v>102</v>
      </c>
      <c r="D12" s="67">
        <v>15350.86</v>
      </c>
      <c r="E12" s="67">
        <v>63989.4</v>
      </c>
      <c r="F12" s="67">
        <v>63324</v>
      </c>
      <c r="G12" s="67">
        <f>SUMIF(DISCRETIONARY!B11:B65536,"="&amp;SUMMARY!B12,DISCRETIONARY!$P$11:$P$65536)+SUMIF(PERSONNEL!$A$10:$A$65536,"="&amp;SUMMARY!B12,PERSONNEL!$L$10:$L$65536)</f>
        <v>63323.3</v>
      </c>
    </row>
    <row r="13" spans="1:7" ht="12.75">
      <c r="A13" s="65" t="s">
        <v>63</v>
      </c>
      <c r="B13" s="66">
        <v>186</v>
      </c>
      <c r="C13" s="65" t="s">
        <v>110</v>
      </c>
      <c r="D13" s="67">
        <v>107228.53</v>
      </c>
      <c r="E13" s="67">
        <v>105523.18</v>
      </c>
      <c r="F13" s="67">
        <v>105900</v>
      </c>
      <c r="G13" s="67">
        <f>SUMIF(DISCRETIONARY!B11:B65536,"="&amp;SUMMARY!B13,DISCRETIONARY!$P$11:$P$65536)+SUMIF(PERSONNEL!$A$10:$A$65536,"="&amp;SUMMARY!B13,PERSONNEL!$L$10:$L$65536)</f>
        <v>80643.46</v>
      </c>
    </row>
    <row r="14" spans="1:7" ht="12.75">
      <c r="A14" s="65" t="s">
        <v>63</v>
      </c>
      <c r="B14" s="66">
        <v>190</v>
      </c>
      <c r="C14" s="65" t="s">
        <v>126</v>
      </c>
      <c r="D14" s="67">
        <v>2071.26</v>
      </c>
      <c r="E14" s="67">
        <v>0</v>
      </c>
      <c r="F14" s="67">
        <v>0</v>
      </c>
      <c r="G14" s="67">
        <f>SUMIF(DISCRETIONARY!B11:B65536,"="&amp;SUMMARY!B14,DISCRETIONARY!$P$11:$P$65536)+SUMIF(PERSONNEL!$A$10:$A$65536,"="&amp;SUMMARY!B14,PERSONNEL!$L$10:$L$65536)</f>
        <v>0</v>
      </c>
    </row>
    <row r="15" spans="1:7" ht="12.75">
      <c r="A15" s="65" t="s">
        <v>63</v>
      </c>
      <c r="B15" s="66">
        <v>210</v>
      </c>
      <c r="C15" s="65" t="s">
        <v>127</v>
      </c>
      <c r="D15" s="67">
        <v>48002.5</v>
      </c>
      <c r="E15" s="67">
        <v>64415.33</v>
      </c>
      <c r="F15" s="67">
        <v>55735.98714816521</v>
      </c>
      <c r="G15" s="67">
        <f>SUMIF(DISCRETIONARY!B11:B65536,"="&amp;SUMMARY!B15,DISCRETIONARY!$P$11:$P$65536)+SUMIF(PERSONNEL!$A$10:$A$65536,"="&amp;SUMMARY!B15,PERSONNEL!$L$10:$L$65536)+SUM(PERSONNEL!$AD$10:$AE$65536)</f>
        <v>59668.8</v>
      </c>
    </row>
    <row r="16" spans="1:7" ht="12.75">
      <c r="A16" s="65" t="s">
        <v>63</v>
      </c>
      <c r="B16" s="66">
        <v>230</v>
      </c>
      <c r="C16" s="65" t="s">
        <v>128</v>
      </c>
      <c r="D16" s="67">
        <v>25996.89</v>
      </c>
      <c r="E16" s="67">
        <v>32291.62</v>
      </c>
      <c r="F16" s="67">
        <v>35348.83643165743</v>
      </c>
      <c r="G16" s="67">
        <f>SUMIF(DISCRETIONARY!B11:B65536,"="&amp;SUMMARY!B16,DISCRETIONARY!$P$11:$P$65536)+SUMIF(PERSONNEL!$A$10:$A$65536,"="&amp;SUMMARY!B16,PERSONNEL!$L$10:$L$65536)+SUM(PERSONNEL!$AC$10:$AC$65536)</f>
        <v>31799.197536000003</v>
      </c>
    </row>
    <row r="17" spans="1:7" ht="12.75">
      <c r="A17" s="65" t="s">
        <v>63</v>
      </c>
      <c r="B17" s="66">
        <v>290</v>
      </c>
      <c r="C17" s="65" t="s">
        <v>129</v>
      </c>
      <c r="D17" s="67">
        <v>6100.44</v>
      </c>
      <c r="E17" s="67">
        <v>8936.94</v>
      </c>
      <c r="F17" s="67">
        <v>8209.595731238325</v>
      </c>
      <c r="G17" s="67">
        <f>SUMIF(DISCRETIONARY!B11:B65536,"="&amp;SUMMARY!B17,DISCRETIONARY!$P$11:$P$65536)+SUM(DISCRETIONARY!$Q$10:$Q$65536)+SUMIF(PERSONNEL!$A$10:$A$65536,"="&amp;SUMMARY!B17,PERSONNEL!$L$10:$L$65536)+SUM(PERSONNEL!$AB$10:$AB$65536)</f>
        <v>8276</v>
      </c>
    </row>
    <row r="18" ht="13.5" thickBot="1"/>
    <row r="19" spans="3:8" ht="13.5" thickBot="1">
      <c r="C19" s="107" t="s">
        <v>8</v>
      </c>
      <c r="D19" s="108">
        <f>SUM(D8:D17)</f>
        <v>479348.54</v>
      </c>
      <c r="E19" s="109">
        <f>SUM(E8:E17)</f>
        <v>525290.03</v>
      </c>
      <c r="F19" s="109">
        <f>SUM(F8:F17)</f>
        <v>409093.043030819</v>
      </c>
      <c r="G19" s="110">
        <f>SUM(G8:G17)</f>
        <v>411994.387536</v>
      </c>
      <c r="H19" s="106">
        <f>(G19-F19)/F19</f>
        <v>0.007092138462404602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0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EAGLE WOODS ACADEMY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000101 LOC 024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Schools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0</v>
      </c>
      <c r="M9" s="55">
        <f>SUMIF($C10:$C65536,"=X",M10:M65536)</f>
        <v>0</v>
      </c>
      <c r="N9" s="55">
        <f>SUMIF($C10:$C65536,"=X",N10:N65536)</f>
        <v>0</v>
      </c>
      <c r="O9" s="92">
        <f>SUMIF($C10:$C65536,"=X",O10:O65536)</f>
        <v>0</v>
      </c>
      <c r="P9" s="89">
        <f>SUMIF(C10:C65536,"=X",P10:P65536)+SUMIF(C10:C65536,"=X",Q10:Q65536)</f>
        <v>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2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EAGLE WOODS ACADEMY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8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000101 LOC 024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Schools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312250.39</v>
      </c>
      <c r="M8" s="72">
        <f>SUM(M11:M65536)</f>
        <v>99743.997536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54537.6</v>
      </c>
      <c r="M11" s="36">
        <v>19482.21728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37.05</v>
      </c>
      <c r="Z11" s="23">
        <v>1</v>
      </c>
      <c r="AA11" s="99">
        <v>1</v>
      </c>
      <c r="AB11" s="78">
        <v>1445</v>
      </c>
      <c r="AC11" s="78">
        <v>6697.21728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51377.55</v>
      </c>
      <c r="M12" s="36">
        <v>19011.16314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34.9032</v>
      </c>
      <c r="Z12" s="23">
        <v>1</v>
      </c>
      <c r="AA12" s="99">
        <v>1</v>
      </c>
      <c r="AB12" s="78">
        <v>1362</v>
      </c>
      <c r="AC12" s="78">
        <v>6309.163140000001</v>
      </c>
      <c r="AD12" s="78">
        <v>11340</v>
      </c>
      <c r="AE12" s="78">
        <v>0</v>
      </c>
    </row>
    <row r="13" ht="12.75">
      <c r="A13" s="105" t="s">
        <v>84</v>
      </c>
    </row>
    <row r="14" spans="1:31" ht="12.75">
      <c r="A14" s="23">
        <v>165</v>
      </c>
      <c r="B14" s="23">
        <v>2220</v>
      </c>
      <c r="C14" s="30" t="s">
        <v>85</v>
      </c>
      <c r="D14" s="31" t="s">
        <v>67</v>
      </c>
      <c r="E14" s="32" t="s">
        <v>86</v>
      </c>
      <c r="F14" s="32" t="s">
        <v>87</v>
      </c>
      <c r="G14" s="32" t="s">
        <v>70</v>
      </c>
      <c r="H14" s="33" t="s">
        <v>71</v>
      </c>
      <c r="I14" s="31" t="s">
        <v>72</v>
      </c>
      <c r="J14" s="34" t="s">
        <v>88</v>
      </c>
      <c r="K14" s="35">
        <v>0.5</v>
      </c>
      <c r="L14" s="36">
        <v>23492.05</v>
      </c>
      <c r="M14" s="36">
        <v>9177.82374</v>
      </c>
      <c r="P14" s="23" t="s">
        <v>89</v>
      </c>
      <c r="Q14" s="23" t="s">
        <v>90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91</v>
      </c>
      <c r="W14" s="78">
        <v>31.918500000000005</v>
      </c>
      <c r="Z14" s="23">
        <v>0.5</v>
      </c>
      <c r="AA14" s="99">
        <v>0.5</v>
      </c>
      <c r="AB14" s="78">
        <v>623</v>
      </c>
      <c r="AC14" s="78">
        <v>2884.8237400000003</v>
      </c>
      <c r="AD14" s="78">
        <v>5670</v>
      </c>
      <c r="AE14" s="78">
        <v>0</v>
      </c>
    </row>
    <row r="15" ht="12.75">
      <c r="A15" s="105" t="s">
        <v>93</v>
      </c>
    </row>
    <row r="16" spans="1:31" ht="12.75">
      <c r="A16" s="23">
        <v>172</v>
      </c>
      <c r="B16" s="23">
        <v>1000</v>
      </c>
      <c r="C16" s="30" t="s">
        <v>94</v>
      </c>
      <c r="D16" s="31" t="s">
        <v>67</v>
      </c>
      <c r="E16" s="32" t="s">
        <v>95</v>
      </c>
      <c r="F16" s="32" t="s">
        <v>69</v>
      </c>
      <c r="G16" s="32" t="s">
        <v>96</v>
      </c>
      <c r="H16" s="33" t="s">
        <v>71</v>
      </c>
      <c r="I16" s="31" t="s">
        <v>72</v>
      </c>
      <c r="J16" s="34" t="s">
        <v>97</v>
      </c>
      <c r="K16" s="35">
        <v>0.5</v>
      </c>
      <c r="L16" s="36">
        <v>38876.43</v>
      </c>
      <c r="M16" s="36">
        <v>11474.025604</v>
      </c>
      <c r="P16" s="23" t="s">
        <v>98</v>
      </c>
      <c r="Q16" s="23" t="s">
        <v>99</v>
      </c>
      <c r="R16" s="23" t="s">
        <v>76</v>
      </c>
      <c r="S16" s="23" t="s">
        <v>100</v>
      </c>
      <c r="T16" s="23" t="s">
        <v>78</v>
      </c>
      <c r="U16" s="23" t="s">
        <v>79</v>
      </c>
      <c r="V16" s="23" t="s">
        <v>101</v>
      </c>
      <c r="W16" s="78">
        <v>52.8212</v>
      </c>
      <c r="Z16" s="23">
        <v>0.5</v>
      </c>
      <c r="AA16" s="99">
        <v>0.5</v>
      </c>
      <c r="AB16" s="78">
        <v>1030</v>
      </c>
      <c r="AC16" s="78">
        <v>4774.025604</v>
      </c>
      <c r="AD16" s="78">
        <v>5670</v>
      </c>
      <c r="AE16" s="78">
        <v>0</v>
      </c>
    </row>
    <row r="17" ht="12.75">
      <c r="A17" s="105" t="s">
        <v>103</v>
      </c>
    </row>
    <row r="18" spans="1:31" ht="12.75">
      <c r="A18" s="23">
        <v>176</v>
      </c>
      <c r="B18" s="23">
        <v>2100</v>
      </c>
      <c r="C18" s="30" t="s">
        <v>104</v>
      </c>
      <c r="D18" s="31" t="s">
        <v>67</v>
      </c>
      <c r="E18" s="32" t="s">
        <v>95</v>
      </c>
      <c r="F18" s="32" t="s">
        <v>100</v>
      </c>
      <c r="G18" s="32" t="s">
        <v>105</v>
      </c>
      <c r="H18" s="33" t="s">
        <v>71</v>
      </c>
      <c r="I18" s="31" t="s">
        <v>72</v>
      </c>
      <c r="J18" s="34" t="s">
        <v>106</v>
      </c>
      <c r="K18" s="35">
        <v>1</v>
      </c>
      <c r="L18" s="36">
        <v>63323.3</v>
      </c>
      <c r="M18" s="36">
        <v>20794.10124</v>
      </c>
      <c r="P18" s="23" t="s">
        <v>107</v>
      </c>
      <c r="Q18" s="23" t="s">
        <v>108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109</v>
      </c>
      <c r="W18" s="78">
        <v>43.0185</v>
      </c>
      <c r="Z18" s="23">
        <v>1</v>
      </c>
      <c r="AA18" s="99">
        <v>1</v>
      </c>
      <c r="AB18" s="78">
        <v>1678</v>
      </c>
      <c r="AC18" s="78">
        <v>7776.101240000001</v>
      </c>
      <c r="AD18" s="78">
        <v>11340</v>
      </c>
      <c r="AE18" s="78">
        <v>0</v>
      </c>
    </row>
    <row r="19" ht="12.75">
      <c r="A19" s="105" t="s">
        <v>111</v>
      </c>
    </row>
    <row r="20" spans="1:31" ht="12.75">
      <c r="A20" s="23">
        <v>186</v>
      </c>
      <c r="B20" s="23">
        <v>2600</v>
      </c>
      <c r="C20" s="30" t="s">
        <v>112</v>
      </c>
      <c r="D20" s="31" t="s">
        <v>67</v>
      </c>
      <c r="E20" s="32" t="s">
        <v>113</v>
      </c>
      <c r="F20" s="32" t="s">
        <v>100</v>
      </c>
      <c r="G20" s="32" t="s">
        <v>105</v>
      </c>
      <c r="H20" s="33" t="s">
        <v>71</v>
      </c>
      <c r="I20" s="31" t="s">
        <v>72</v>
      </c>
      <c r="J20" s="34" t="s">
        <v>106</v>
      </c>
      <c r="K20" s="35">
        <v>1</v>
      </c>
      <c r="L20" s="36">
        <v>23419.37</v>
      </c>
      <c r="M20" s="36">
        <v>7775.4</v>
      </c>
      <c r="P20" s="23" t="s">
        <v>114</v>
      </c>
      <c r="Q20" s="23" t="s">
        <v>115</v>
      </c>
      <c r="R20" s="23" t="s">
        <v>76</v>
      </c>
      <c r="S20" s="23" t="s">
        <v>77</v>
      </c>
      <c r="T20" s="23" t="s">
        <v>116</v>
      </c>
      <c r="U20" s="23" t="s">
        <v>79</v>
      </c>
      <c r="V20" s="23" t="s">
        <v>117</v>
      </c>
      <c r="W20" s="78">
        <v>12.352</v>
      </c>
      <c r="Z20" s="23">
        <v>1</v>
      </c>
      <c r="AA20" s="99">
        <v>1</v>
      </c>
      <c r="AB20" s="78">
        <v>621</v>
      </c>
      <c r="AC20" s="78">
        <v>0</v>
      </c>
      <c r="AD20" s="78">
        <v>0</v>
      </c>
      <c r="AE20" s="78">
        <v>7154.4</v>
      </c>
    </row>
    <row r="21" spans="1:31" ht="12.75">
      <c r="A21" s="23">
        <v>186</v>
      </c>
      <c r="B21" s="23">
        <v>2600</v>
      </c>
      <c r="C21" s="30" t="s">
        <v>112</v>
      </c>
      <c r="D21" s="31" t="s">
        <v>67</v>
      </c>
      <c r="E21" s="32" t="s">
        <v>113</v>
      </c>
      <c r="F21" s="32" t="s">
        <v>100</v>
      </c>
      <c r="G21" s="32" t="s">
        <v>105</v>
      </c>
      <c r="H21" s="33" t="s">
        <v>71</v>
      </c>
      <c r="I21" s="31" t="s">
        <v>72</v>
      </c>
      <c r="J21" s="34" t="s">
        <v>106</v>
      </c>
      <c r="K21" s="35">
        <v>1</v>
      </c>
      <c r="L21" s="36">
        <v>29879.9</v>
      </c>
      <c r="M21" s="36">
        <v>7946.4</v>
      </c>
      <c r="P21" s="23" t="s">
        <v>114</v>
      </c>
      <c r="Q21" s="23" t="s">
        <v>115</v>
      </c>
      <c r="R21" s="23" t="s">
        <v>76</v>
      </c>
      <c r="S21" s="23" t="s">
        <v>77</v>
      </c>
      <c r="T21" s="23" t="s">
        <v>116</v>
      </c>
      <c r="U21" s="23" t="s">
        <v>79</v>
      </c>
      <c r="V21" s="23" t="s">
        <v>118</v>
      </c>
      <c r="W21" s="78">
        <v>15.759400000000001</v>
      </c>
      <c r="Z21" s="23">
        <v>1</v>
      </c>
      <c r="AA21" s="99">
        <v>1</v>
      </c>
      <c r="AB21" s="78">
        <v>792</v>
      </c>
      <c r="AC21" s="78">
        <v>0</v>
      </c>
      <c r="AD21" s="78">
        <v>0</v>
      </c>
      <c r="AE21" s="78">
        <v>7154.4</v>
      </c>
    </row>
    <row r="22" spans="1:31" ht="12.75">
      <c r="A22" s="23">
        <v>186</v>
      </c>
      <c r="B22" s="23">
        <v>2600</v>
      </c>
      <c r="C22" s="30" t="s">
        <v>119</v>
      </c>
      <c r="D22" s="31" t="s">
        <v>67</v>
      </c>
      <c r="E22" s="32" t="s">
        <v>113</v>
      </c>
      <c r="F22" s="32" t="s">
        <v>100</v>
      </c>
      <c r="G22" s="32" t="s">
        <v>105</v>
      </c>
      <c r="H22" s="33" t="s">
        <v>71</v>
      </c>
      <c r="I22" s="31" t="s">
        <v>72</v>
      </c>
      <c r="J22" s="34" t="s">
        <v>106</v>
      </c>
      <c r="K22" s="35">
        <v>1</v>
      </c>
      <c r="L22" s="36">
        <v>27344.19</v>
      </c>
      <c r="M22" s="36">
        <v>4082.866532</v>
      </c>
      <c r="P22" s="23" t="s">
        <v>120</v>
      </c>
      <c r="Q22" s="23" t="s">
        <v>121</v>
      </c>
      <c r="R22" s="23" t="s">
        <v>76</v>
      </c>
      <c r="S22" s="23" t="s">
        <v>122</v>
      </c>
      <c r="T22" s="23" t="s">
        <v>123</v>
      </c>
      <c r="U22" s="23" t="s">
        <v>79</v>
      </c>
      <c r="V22" s="23" t="s">
        <v>124</v>
      </c>
      <c r="W22" s="78">
        <v>14.422</v>
      </c>
      <c r="Z22" s="23">
        <v>1</v>
      </c>
      <c r="AA22" s="99">
        <v>1</v>
      </c>
      <c r="AB22" s="78">
        <v>725</v>
      </c>
      <c r="AC22" s="78">
        <v>3357.866532</v>
      </c>
      <c r="AD22" s="78">
        <v>0</v>
      </c>
      <c r="AE22" s="78">
        <v>0</v>
      </c>
    </row>
    <row r="23" spans="1:31" ht="12.75">
      <c r="A23" s="23">
        <v>186</v>
      </c>
      <c r="B23" s="23">
        <v>2600</v>
      </c>
      <c r="C23" s="30" t="s">
        <v>112</v>
      </c>
      <c r="D23" s="31" t="s">
        <v>67</v>
      </c>
      <c r="E23" s="32" t="s">
        <v>113</v>
      </c>
      <c r="F23" s="32" t="s">
        <v>100</v>
      </c>
      <c r="G23" s="32" t="s">
        <v>105</v>
      </c>
      <c r="H23" s="33" t="s">
        <v>71</v>
      </c>
      <c r="I23" s="31" t="s">
        <v>72</v>
      </c>
      <c r="J23" s="34" t="s">
        <v>106</v>
      </c>
      <c r="K23" s="35">
        <v>1</v>
      </c>
      <c r="L23" s="36">
        <v>0</v>
      </c>
      <c r="M23" s="36">
        <v>0</v>
      </c>
      <c r="P23" s="23" t="s">
        <v>114</v>
      </c>
      <c r="Q23" s="23" t="s">
        <v>115</v>
      </c>
      <c r="R23" s="23" t="s">
        <v>76</v>
      </c>
      <c r="S23" s="23" t="s">
        <v>77</v>
      </c>
      <c r="T23" s="23" t="s">
        <v>116</v>
      </c>
      <c r="U23" s="23" t="s">
        <v>79</v>
      </c>
      <c r="V23" s="23" t="s">
        <v>125</v>
      </c>
      <c r="W23" s="78">
        <v>0</v>
      </c>
      <c r="Z23" s="23">
        <v>1</v>
      </c>
      <c r="AA23" s="99">
        <v>1</v>
      </c>
      <c r="AB23" s="78">
        <v>0</v>
      </c>
      <c r="AC23" s="78">
        <v>0</v>
      </c>
      <c r="AD23" s="78">
        <v>0</v>
      </c>
      <c r="AE23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2013-06-03T15:17:25Z</dcterms:modified>
  <cp:category/>
  <cp:version/>
  <cp:contentType/>
  <cp:contentStatus/>
</cp:coreProperties>
</file>