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<sst xmlns="http://schemas.openxmlformats.org/spreadsheetml/2006/main" count="148" uniqueCount="79">
  <si>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</si>
  <si>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</si>
  <si>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</si>
  <si>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</si>
  <si>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</si>
  <si>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</si>
  <si>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</si>
  <si>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</si>
  <si>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</si>
  <si>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</si>
  <si>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</si>
  <si>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</si>
  <si>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</si>
  <si>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</si>
  <si>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</si>
  <si>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</si>
  <si>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</si>
  <si>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</si>
  <si>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</si>
  <si>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</si>
  <si>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</si>
  <si>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</si>
  <si>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</si>
  <si>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</si>
  <si>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</si>
  <si>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</si>
  <si>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</si>
  <si>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</si>
  <si>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</si>
  <si>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</si>
  <si>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</si>
  <si>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</si>
  <si>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</si>
  <si>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</si>
  <si>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</si>
  <si>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</si>
  <si>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</si>
  <si>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</si>
  <si>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</si>
  <si>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</si>
  <si>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</si>
  <si>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</si>
  <si>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</si>
  <si>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</si>
  <si>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</si>
  <si>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</si>
  <si>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</si>
  <si>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</si>
  <si>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</si>
  <si>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</si>
  <si>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</si>
  <si>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</si>
  <si>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</si>
  <si>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</si>
  <si>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</si>
  <si>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</si>
  <si>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</si>
  <si>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</si>
  <si>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</si>
  <si>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</si>
  <si>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UNEMPLOYMENT COMPENSATION</t>
  </si>
  <si>
    <t>PROJECT 152101 LOC all</t>
  </si>
  <si>
    <t>Charter Schools</t>
  </si>
  <si>
    <t>X</t>
  </si>
  <si>
    <t>UNEMPLOYMENT COMPENSATION (250)</t>
  </si>
  <si>
    <t>101</t>
  </si>
  <si>
    <t>38</t>
  </si>
  <si>
    <t>70</t>
  </si>
  <si>
    <t>00</t>
  </si>
  <si>
    <t>152101</t>
  </si>
  <si>
    <t>SYS</t>
  </si>
  <si>
    <t>0000</t>
  </si>
  <si>
    <t>42</t>
  </si>
  <si>
    <t>46</t>
  </si>
  <si>
    <t>48</t>
  </si>
  <si>
    <t>52</t>
  </si>
  <si>
    <t>57</t>
  </si>
  <si>
    <t>56</t>
  </si>
  <si>
    <t>64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</si>
</sst>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250</v>
      </c>
      <c r="C8" s="65" t="s">
        <v>60</v>
      </c>
      <c r="D8" s="67">
        <v>1353562.76</v>
      </c>
      <c r="E8" s="67">
        <v>755505.94</v>
      </c>
      <c r="F8" s="67">
        <v>1500000</v>
      </c>
      <c r="G8" s="67">
        <f>SUMIF(DISCRETIONARY!B11:B65536,"="&amp;SUMMARY!B8,DISCRETIONARY!$P$11:$P$65536)+SUMIF(PERSONNEL!$A$10:$A$65536,"="&amp;SUMMARY!B8,PERSONNEL!$L$10:$L$65536)</f>
        <v>1741000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7" t="s">
        <v>8</v>
      </c>
      <c r="D10" s="108">
        <f>SUM(D8:D8)</f>
        <v>1353562.76</v>
      </c>
      <c r="E10" s="109">
        <f>SUM(E8:E8)</f>
        <v>755505.94</v>
      </c>
      <c r="F10" s="109">
        <f>SUM(F8:F8)</f>
        <v>1500000</v>
      </c>
      <c r="G10" s="110">
        <f>SUM(G8:G8)</f>
        <v>1741000</v>
      </c>
      <c r="H10" s="106">
        <f>(G10-F10)/F10</f>
        <v>0.16066666666666668</v>
      </c>
      <c r="J10" s="103" t="s">
        <v>25</v>
      </c>
      <c r="K10" s="67">
        <v>1500000</v>
      </c>
      <c r="L10" s="67">
        <v>1741000</v>
      </c>
      <c r="M10" s="67">
        <f>L10-K10</f>
        <v>241000</v>
      </c>
      <c r="N10" s="104">
        <f>M10/K10</f>
        <v>0.16066666666666668</v>
      </c>
    </row>
    <row r="11" spans="10:14" ht="12.75"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9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UNEMPLOYMENT COMPENSATION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152101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Charter 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1353562.76</v>
      </c>
      <c r="M9" s="55">
        <f>SUMIF($C10:$C65536,"=X",M10:M65536)</f>
        <v>755505.94</v>
      </c>
      <c r="N9" s="55">
        <f>SUMIF($C10:$C65536,"=X",N10:N65536)</f>
        <v>1500000</v>
      </c>
      <c r="O9" s="92">
        <f>SUMIF($C10:$C65536,"=X",O10:O65536)</f>
        <v>215450</v>
      </c>
      <c r="P9" s="89">
        <f>SUMIF(C10:C65536,"=X",P10:P65536)+SUMIF(C10:C65536,"=X",Q10:Q65536)</f>
        <v>1741000</v>
      </c>
      <c r="T9" s="93">
        <f>IF(N9=0,0,(P9-N9)/N9)</f>
        <v>0.16066666666666668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64</v>
      </c>
      <c r="P11" s="61"/>
    </row>
    <row r="12" spans="1:16" ht="12.75" customHeight="1">
      <c r="A12" s="57">
        <v>1000</v>
      </c>
      <c r="B12" s="57">
        <v>250</v>
      </c>
      <c r="C12" s="57" t="s">
        <v>63</v>
      </c>
      <c r="D12" s="57" t="s">
        <v>65</v>
      </c>
      <c r="E12" s="58" t="s">
        <v>66</v>
      </c>
      <c r="F12" s="58" t="s">
        <v>67</v>
      </c>
      <c r="G12" s="58" t="s">
        <v>68</v>
      </c>
      <c r="H12" s="59" t="s">
        <v>69</v>
      </c>
      <c r="I12" s="57" t="s">
        <v>70</v>
      </c>
      <c r="J12" s="60" t="s">
        <v>71</v>
      </c>
      <c r="K12" s="52" t="s">
        <v>60</v>
      </c>
      <c r="L12" s="61">
        <v>811552.76</v>
      </c>
      <c r="M12" s="61">
        <v>499225.18</v>
      </c>
      <c r="N12" s="61">
        <v>1500000</v>
      </c>
      <c r="O12" s="61">
        <v>118086</v>
      </c>
      <c r="P12" s="18">
        <v>1500000</v>
      </c>
    </row>
    <row r="13" spans="1:16" ht="12.75" customHeight="1">
      <c r="A13" s="57">
        <v>2100</v>
      </c>
      <c r="B13" s="57">
        <v>250</v>
      </c>
      <c r="C13" s="57" t="s">
        <v>63</v>
      </c>
      <c r="D13" s="57" t="s">
        <v>65</v>
      </c>
      <c r="E13" s="58" t="s">
        <v>72</v>
      </c>
      <c r="F13" s="58" t="s">
        <v>67</v>
      </c>
      <c r="G13" s="58" t="s">
        <v>68</v>
      </c>
      <c r="H13" s="59" t="s">
        <v>69</v>
      </c>
      <c r="I13" s="57" t="s">
        <v>70</v>
      </c>
      <c r="J13" s="60" t="s">
        <v>71</v>
      </c>
      <c r="K13" s="52" t="s">
        <v>60</v>
      </c>
      <c r="L13" s="61">
        <v>32916</v>
      </c>
      <c r="M13" s="61">
        <v>57527</v>
      </c>
      <c r="N13" s="61">
        <v>0</v>
      </c>
      <c r="O13" s="61">
        <v>25740</v>
      </c>
      <c r="P13" s="18">
        <v>40000</v>
      </c>
    </row>
    <row r="14" spans="1:16" ht="12.75" customHeight="1">
      <c r="A14" s="57">
        <v>2220</v>
      </c>
      <c r="B14" s="57">
        <v>250</v>
      </c>
      <c r="C14" s="57" t="s">
        <v>63</v>
      </c>
      <c r="D14" s="57" t="s">
        <v>65</v>
      </c>
      <c r="E14" s="58" t="s">
        <v>73</v>
      </c>
      <c r="F14" s="58" t="s">
        <v>67</v>
      </c>
      <c r="G14" s="58" t="s">
        <v>68</v>
      </c>
      <c r="H14" s="59" t="s">
        <v>69</v>
      </c>
      <c r="I14" s="57" t="s">
        <v>70</v>
      </c>
      <c r="J14" s="60" t="s">
        <v>71</v>
      </c>
      <c r="K14" s="52" t="s">
        <v>60</v>
      </c>
      <c r="L14" s="61">
        <v>51933</v>
      </c>
      <c r="M14" s="61">
        <v>16329</v>
      </c>
      <c r="N14" s="61">
        <v>0</v>
      </c>
      <c r="O14" s="61">
        <v>0</v>
      </c>
      <c r="P14" s="18">
        <v>15000</v>
      </c>
    </row>
    <row r="15" spans="1:16" ht="12.75" customHeight="1">
      <c r="A15" s="57">
        <v>2300</v>
      </c>
      <c r="B15" s="57">
        <v>250</v>
      </c>
      <c r="C15" s="57" t="s">
        <v>63</v>
      </c>
      <c r="D15" s="57" t="s">
        <v>65</v>
      </c>
      <c r="E15" s="58" t="s">
        <v>74</v>
      </c>
      <c r="F15" s="58" t="s">
        <v>67</v>
      </c>
      <c r="G15" s="58" t="s">
        <v>68</v>
      </c>
      <c r="H15" s="59" t="s">
        <v>69</v>
      </c>
      <c r="I15" s="57" t="s">
        <v>70</v>
      </c>
      <c r="J15" s="60" t="s">
        <v>71</v>
      </c>
      <c r="K15" s="52" t="s">
        <v>60</v>
      </c>
      <c r="L15" s="61">
        <v>59022</v>
      </c>
      <c r="M15" s="61">
        <v>3900</v>
      </c>
      <c r="N15" s="61">
        <v>0</v>
      </c>
      <c r="O15" s="61">
        <v>4997</v>
      </c>
      <c r="P15" s="18">
        <v>6000</v>
      </c>
    </row>
    <row r="16" spans="1:16" ht="12.75" customHeight="1">
      <c r="A16" s="57">
        <v>2400</v>
      </c>
      <c r="B16" s="57">
        <v>250</v>
      </c>
      <c r="C16" s="57" t="s">
        <v>63</v>
      </c>
      <c r="D16" s="57" t="s">
        <v>65</v>
      </c>
      <c r="E16" s="58" t="s">
        <v>75</v>
      </c>
      <c r="F16" s="58" t="s">
        <v>67</v>
      </c>
      <c r="G16" s="58" t="s">
        <v>68</v>
      </c>
      <c r="H16" s="59" t="s">
        <v>69</v>
      </c>
      <c r="I16" s="57" t="s">
        <v>70</v>
      </c>
      <c r="J16" s="60" t="s">
        <v>71</v>
      </c>
      <c r="K16" s="52" t="s">
        <v>60</v>
      </c>
      <c r="L16" s="61">
        <v>9614</v>
      </c>
      <c r="M16" s="61">
        <v>8926</v>
      </c>
      <c r="N16" s="61">
        <v>0</v>
      </c>
      <c r="O16" s="61">
        <v>4290</v>
      </c>
      <c r="P16" s="18">
        <v>10000</v>
      </c>
    </row>
    <row r="17" spans="1:16" ht="12.75" customHeight="1">
      <c r="A17" s="57">
        <v>2600</v>
      </c>
      <c r="B17" s="57">
        <v>250</v>
      </c>
      <c r="C17" s="57" t="s">
        <v>63</v>
      </c>
      <c r="D17" s="57" t="s">
        <v>65</v>
      </c>
      <c r="E17" s="58" t="s">
        <v>76</v>
      </c>
      <c r="F17" s="58" t="s">
        <v>67</v>
      </c>
      <c r="G17" s="58" t="s">
        <v>68</v>
      </c>
      <c r="H17" s="59" t="s">
        <v>69</v>
      </c>
      <c r="I17" s="57" t="s">
        <v>70</v>
      </c>
      <c r="J17" s="60" t="s">
        <v>71</v>
      </c>
      <c r="K17" s="52" t="s">
        <v>60</v>
      </c>
      <c r="L17" s="61">
        <v>181908</v>
      </c>
      <c r="M17" s="61">
        <v>89067</v>
      </c>
      <c r="N17" s="61">
        <v>0</v>
      </c>
      <c r="O17" s="61">
        <v>24537</v>
      </c>
      <c r="P17" s="18">
        <v>80000</v>
      </c>
    </row>
    <row r="18" spans="1:16" ht="12.75" customHeight="1">
      <c r="A18" s="57">
        <v>2700</v>
      </c>
      <c r="B18" s="57">
        <v>250</v>
      </c>
      <c r="C18" s="57" t="s">
        <v>63</v>
      </c>
      <c r="D18" s="57" t="s">
        <v>65</v>
      </c>
      <c r="E18" s="58" t="s">
        <v>77</v>
      </c>
      <c r="F18" s="58" t="s">
        <v>67</v>
      </c>
      <c r="G18" s="58" t="s">
        <v>68</v>
      </c>
      <c r="H18" s="59" t="s">
        <v>69</v>
      </c>
      <c r="I18" s="57" t="s">
        <v>70</v>
      </c>
      <c r="J18" s="60" t="s">
        <v>71</v>
      </c>
      <c r="K18" s="52" t="s">
        <v>60</v>
      </c>
      <c r="L18" s="61">
        <v>81904</v>
      </c>
      <c r="M18" s="61">
        <v>40270.76</v>
      </c>
      <c r="N18" s="61">
        <v>0</v>
      </c>
      <c r="O18" s="61">
        <v>26369</v>
      </c>
      <c r="P18" s="18">
        <v>50000</v>
      </c>
    </row>
    <row r="19" spans="1:16" ht="12.75" customHeight="1">
      <c r="A19" s="57">
        <v>2800</v>
      </c>
      <c r="B19" s="57">
        <v>250</v>
      </c>
      <c r="C19" s="57" t="s">
        <v>63</v>
      </c>
      <c r="D19" s="57" t="s">
        <v>65</v>
      </c>
      <c r="E19" s="58" t="s">
        <v>78</v>
      </c>
      <c r="F19" s="58" t="s">
        <v>67</v>
      </c>
      <c r="G19" s="58" t="s">
        <v>68</v>
      </c>
      <c r="H19" s="59" t="s">
        <v>69</v>
      </c>
      <c r="I19" s="57" t="s">
        <v>70</v>
      </c>
      <c r="J19" s="60" t="s">
        <v>71</v>
      </c>
      <c r="K19" s="52" t="s">
        <v>60</v>
      </c>
      <c r="L19" s="61">
        <v>124713</v>
      </c>
      <c r="M19" s="61">
        <v>40261</v>
      </c>
      <c r="N19" s="61">
        <v>0</v>
      </c>
      <c r="O19" s="61">
        <v>11431</v>
      </c>
      <c r="P19" s="18">
        <v>40000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UNEMPLOYMENT COMPENSATION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152101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Charter 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2013-06-03T15:17:18Z</dcterms:modified>
  <cp:category/>
  <cp:version/>
  <cp:contentType/>
  <cp:contentStatus/>
</cp:coreProperties>
</file>