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<sst xmlns="http://schemas.openxmlformats.org/spreadsheetml/2006/main" count="101" uniqueCount="80">
  <si>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</si>
  <si>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</si>
  <si>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</si>
  <si>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</si>
  <si>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</si>
  <si>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</si>
  <si>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</si>
  <si>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</si>
  <si>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</si>
  <si>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</si>
  <si>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</si>
  <si>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</si>
  <si>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</si>
  <si>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</si>
  <si>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</si>
  <si>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</si>
  <si>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</si>
  <si>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</si>
  <si>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</si>
  <si>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</si>
  <si>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</si>
  <si>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</si>
  <si>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</si>
  <si>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</si>
  <si>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</si>
  <si>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</si>
  <si>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</si>
  <si>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</si>
  <si>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</si>
  <si>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</si>
  <si>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</si>
  <si>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</si>
  <si>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</si>
  <si>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</si>
  <si>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</si>
  <si>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</si>
  <si>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</si>
  <si>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</si>
  <si>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</si>
  <si>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</si>
  <si>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</si>
  <si>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</si>
  <si>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</si>
  <si>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</si>
  <si>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</si>
  <si>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</si>
  <si>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</si>
  <si>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</si>
  <si>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</si>
  <si>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</si>
  <si>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</si>
  <si>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</si>
  <si>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</si>
  <si>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</si>
  <si>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</si>
  <si>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</si>
  <si>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</si>
  <si>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</si>
  <si>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</si>
  <si>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</si>
  <si>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MAGNET-CHAMBLEE-HIGH ACHIEVERS</t>
  </si>
  <si>
    <t>PROJECT 442101 LOC all</t>
  </si>
  <si>
    <t>School Leadership And Operational Support</t>
  </si>
  <si>
    <t>X</t>
  </si>
  <si>
    <t>STATE HEALTH INSURANCE</t>
  </si>
  <si>
    <t>OTHER EMPLOYEE BENEFITS</t>
  </si>
  <si>
    <t>SUPPLIES</t>
  </si>
  <si>
    <t>SUPPLIES (610)</t>
  </si>
  <si>
    <t>101</t>
  </si>
  <si>
    <t>38</t>
  </si>
  <si>
    <t>53</t>
  </si>
  <si>
    <t>00</t>
  </si>
  <si>
    <t>442101</t>
  </si>
  <si>
    <t>522</t>
  </si>
  <si>
    <t>1041</t>
  </si>
  <si>
    <t>PURCHASE OF EQUIPMENT - OTHER THAN BUSES AND COMPU</t>
  </si>
  <si>
    <t>PURCHASE OF EQUIPMENT - OTHER THAN BUSES AND COMPU (730)</t>
  </si>
  <si>
    <t>61</t>
  </si>
  <si>
    <t>92</t>
  </si>
  <si>
    <t>EQUIPMENT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</si>
</sst>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210</v>
      </c>
      <c r="C8" s="65" t="s">
        <v>64</v>
      </c>
      <c r="D8" s="67">
        <v>8479.85</v>
      </c>
      <c r="E8" s="67">
        <v>7879.61</v>
      </c>
      <c r="F8" s="67">
        <v>0</v>
      </c>
      <c r="G8" s="67">
        <f>SUMIF(DISCRETIONARY!B11:B65536,"="&amp;SUMMARY!B8,DISCRETIONARY!$P$11:$P$65536)+SUMIF(PERSONNEL!$A$10:$A$65536,"="&amp;SUMMARY!B8,PERSONNEL!$L$10:$L$65536)+SUM(PERSONNEL!$AD$10:$AE$65536)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290</v>
      </c>
      <c r="C9" s="65" t="s">
        <v>65</v>
      </c>
      <c r="D9" s="67">
        <v>3645.68</v>
      </c>
      <c r="E9" s="67">
        <v>3248.67</v>
      </c>
      <c r="F9" s="67">
        <v>0</v>
      </c>
      <c r="G9" s="67">
        <f>SUMIF(DISCRETIONARY!B11:B65536,"="&amp;SUMMARY!B9,DISCRETIONARY!$P$11:$P$65536)+SUM(DISCRETIONARY!$Q$10:$Q$65536)+SUMIF(PERSONNEL!$A$10:$A$65536,"="&amp;SUMMARY!B9,PERSONNEL!$L$10:$L$65536)+SUM(PERSONNEL!$AB$10:$AB$65536)</f>
        <v>0</v>
      </c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1:14" ht="12.75">
      <c r="A10" s="65" t="s">
        <v>63</v>
      </c>
      <c r="B10" s="66">
        <v>610</v>
      </c>
      <c r="C10" s="65" t="s">
        <v>66</v>
      </c>
      <c r="D10" s="67">
        <v>0</v>
      </c>
      <c r="E10" s="67">
        <v>0</v>
      </c>
      <c r="F10" s="67">
        <v>0</v>
      </c>
      <c r="G10" s="67">
        <f>SUMIF(DISCRETIONARY!B11:B65536,"="&amp;SUMMARY!B10,DISCRETIONARY!$P$11:$P$65536)+SUMIF(PERSONNEL!$A$10:$A$65536,"="&amp;SUMMARY!B10,PERSONNEL!$L$10:$L$65536)</f>
        <v>0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:14" ht="12.75">
      <c r="A11" s="65" t="s">
        <v>63</v>
      </c>
      <c r="B11" s="66">
        <v>730</v>
      </c>
      <c r="C11" s="65" t="s">
        <v>75</v>
      </c>
      <c r="D11" s="67">
        <v>0</v>
      </c>
      <c r="E11" s="67">
        <v>0</v>
      </c>
      <c r="F11" s="67">
        <v>0</v>
      </c>
      <c r="G11" s="67">
        <f>SUMIF(DISCRETIONARY!B11:B65536,"="&amp;SUMMARY!B11,DISCRETIONARY!$P$11:$P$65536)+SUMIF(PERSONNEL!$A$10:$A$65536,"="&amp;SUMMARY!B11,PERSONNEL!$L$10:$L$65536)</f>
        <v>0</v>
      </c>
      <c r="J11" s="103" t="s">
        <v>59</v>
      </c>
      <c r="K11" s="67">
        <v>0</v>
      </c>
      <c r="L11" s="67">
        <v>0</v>
      </c>
      <c r="M11" s="67">
        <f>L11-K11</f>
        <v>0</v>
      </c>
      <c r="N11" s="104" t="e">
        <f>M11/K11</f>
        <v>#DIV/0!</v>
      </c>
    </row>
    <row r="12" ht="13.5" thickBot="1"/>
    <row r="13" spans="3:8" ht="13.5" thickBot="1">
      <c r="C13" s="107" t="s">
        <v>8</v>
      </c>
      <c r="D13" s="108">
        <f>SUM(D8:D11)</f>
        <v>12125.53</v>
      </c>
      <c r="E13" s="109">
        <f>SUM(E8:E11)</f>
        <v>11128.279999999999</v>
      </c>
      <c r="F13" s="109">
        <f>SUM(F8:F11)</f>
        <v>0</v>
      </c>
      <c r="G13" s="110">
        <f>SUM(G8:G11)</f>
        <v>0</v>
      </c>
      <c r="H13" s="106" t="e">
        <f>(G13-F13)/F13</f>
        <v>#DIV/0!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MAGNET-CHAMBLEE-HIGH ACHIEVERS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442101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School Leadership And Operational Support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0</v>
      </c>
      <c r="N9" s="55">
        <f>SUMIF($C10:$C65536,"=X",N10:N65536)</f>
        <v>0</v>
      </c>
      <c r="O9" s="92">
        <f>SUMIF($C10:$C65536,"=X",O10:O65536)</f>
        <v>0</v>
      </c>
      <c r="P9" s="89">
        <f>SUMIF(C10:C65536,"=X",P10:P65536)+SUMIF(C10:C65536,"=X",Q10:Q65536)</f>
        <v>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67</v>
      </c>
      <c r="P11" s="61"/>
    </row>
    <row r="12" spans="1:15" ht="12.75" customHeight="1">
      <c r="A12" s="57">
        <v>1000</v>
      </c>
      <c r="B12" s="57">
        <v>610</v>
      </c>
      <c r="C12" s="57" t="s">
        <v>63</v>
      </c>
      <c r="D12" s="57" t="s">
        <v>68</v>
      </c>
      <c r="E12" s="58" t="s">
        <v>69</v>
      </c>
      <c r="F12" s="58" t="s">
        <v>70</v>
      </c>
      <c r="G12" s="58" t="s">
        <v>71</v>
      </c>
      <c r="H12" s="59" t="s">
        <v>72</v>
      </c>
      <c r="I12" s="57" t="s">
        <v>73</v>
      </c>
      <c r="J12" s="60" t="s">
        <v>74</v>
      </c>
      <c r="K12" s="52" t="s">
        <v>66</v>
      </c>
      <c r="L12" s="61">
        <v>0</v>
      </c>
      <c r="M12" s="61">
        <v>0</v>
      </c>
      <c r="N12" s="61">
        <v>0</v>
      </c>
      <c r="O12" s="61">
        <v>0</v>
      </c>
    </row>
    <row r="13" spans="1:16" ht="12.75" customHeight="1">
      <c r="A13" s="105" t="s">
        <v>76</v>
      </c>
      <c r="P13" s="61"/>
    </row>
    <row r="14" spans="1:15" ht="12.75" customHeight="1">
      <c r="A14" s="57">
        <v>1000</v>
      </c>
      <c r="B14" s="57">
        <v>730</v>
      </c>
      <c r="C14" s="57" t="s">
        <v>63</v>
      </c>
      <c r="D14" s="57" t="s">
        <v>68</v>
      </c>
      <c r="E14" s="58" t="s">
        <v>77</v>
      </c>
      <c r="F14" s="58" t="s">
        <v>78</v>
      </c>
      <c r="G14" s="58" t="s">
        <v>71</v>
      </c>
      <c r="H14" s="59" t="s">
        <v>72</v>
      </c>
      <c r="I14" s="57" t="s">
        <v>73</v>
      </c>
      <c r="J14" s="60" t="s">
        <v>74</v>
      </c>
      <c r="K14" s="52" t="s">
        <v>79</v>
      </c>
      <c r="L14" s="61">
        <v>0</v>
      </c>
      <c r="M14" s="61">
        <v>0</v>
      </c>
      <c r="N14" s="61">
        <v>0</v>
      </c>
      <c r="O14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MAGNET-CHAMBLEE-HIGH ACHIEVERS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442101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School Leadership And Operational Support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2013-06-03T15:16:16Z</dcterms:modified>
  <cp:category/>
  <cp:version/>
  <cp:contentType/>
  <cp:contentStatus/>
</cp:coreProperties>
</file>