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<sst xmlns="http://schemas.openxmlformats.org/spreadsheetml/2006/main" count="118" uniqueCount="84">
  <si>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</si>
  <si>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</si>
  <si>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</si>
  <si>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</si>
  <si>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</si>
  <si>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</si>
  <si>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</si>
  <si>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</si>
  <si>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</si>
  <si>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</si>
  <si>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</si>
  <si>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</si>
  <si>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</si>
  <si>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</si>
  <si>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</si>
  <si>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</si>
  <si>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</si>
  <si>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</si>
  <si>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</si>
  <si>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</si>
  <si>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</si>
  <si>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</si>
  <si>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</si>
  <si>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</si>
  <si>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</si>
  <si>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</si>
  <si>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</si>
  <si>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</si>
  <si>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</si>
  <si>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</si>
  <si>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</si>
  <si>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</si>
  <si>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</si>
  <si>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</si>
  <si>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</si>
  <si>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</si>
  <si>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</si>
  <si>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</si>
  <si>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</si>
  <si>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</si>
  <si>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</si>
  <si>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</si>
  <si>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</si>
  <si>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</si>
  <si>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</si>
  <si>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</si>
  <si>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</si>
  <si>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</si>
  <si>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</si>
  <si>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</si>
  <si>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</si>
  <si>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</si>
  <si>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</si>
  <si>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</si>
  <si>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</si>
  <si>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</si>
  <si>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</si>
  <si>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</si>
  <si>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</si>
  <si>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</si>
  <si>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TELECOMMUNICATIONS</t>
  </si>
  <si>
    <t>PROJECT 000101 LOC tel</t>
  </si>
  <si>
    <t>Information Technology</t>
  </si>
  <si>
    <t>X</t>
  </si>
  <si>
    <t>PURCHASED PROFESSIONAL AND TECHNICAL SERVICES</t>
  </si>
  <si>
    <t>PURCHASED PROFESSIONAL AND TECHNICAL SERVICES (300)</t>
  </si>
  <si>
    <t>101</t>
  </si>
  <si>
    <t>57</t>
  </si>
  <si>
    <t>95</t>
  </si>
  <si>
    <t>05</t>
  </si>
  <si>
    <t>000101</t>
  </si>
  <si>
    <t>SYS</t>
  </si>
  <si>
    <t>0000</t>
  </si>
  <si>
    <t>TELEPHONE-PURCHASED SERVICES</t>
  </si>
  <si>
    <t>COMMUNICATION</t>
  </si>
  <si>
    <t>COMMUNICATION (530)</t>
  </si>
  <si>
    <t>44</t>
  </si>
  <si>
    <t>00</t>
  </si>
  <si>
    <t>COMMUNICATIONS</t>
  </si>
  <si>
    <t>02</t>
  </si>
  <si>
    <t>TELEPHONE-CELLULAR</t>
  </si>
  <si>
    <t>EXPENDABLE EQUIPMENT</t>
  </si>
  <si>
    <t>EXPENDABLE EQUIPMENT (615)</t>
  </si>
  <si>
    <t>CELLULAR-HARDWARE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</si>
</sst>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300</v>
      </c>
      <c r="C8" s="65" t="s">
        <v>64</v>
      </c>
      <c r="D8" s="67">
        <v>0</v>
      </c>
      <c r="E8" s="67">
        <v>0</v>
      </c>
      <c r="F8" s="67">
        <v>335000</v>
      </c>
      <c r="G8" s="67">
        <f>SUMIF(DISCRETIONARY!B11:B65536,"="&amp;SUMMARY!B8,DISCRETIONARY!$P$11:$P$65536)+SUMIF(PERSONNEL!$A$10:$A$65536,"="&amp;SUMMARY!B8,PERSONNEL!$L$10:$L$65536)</f>
        <v>335000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530</v>
      </c>
      <c r="C9" s="65" t="s">
        <v>74</v>
      </c>
      <c r="D9" s="67">
        <v>517802.51</v>
      </c>
      <c r="E9" s="67">
        <v>692100.93</v>
      </c>
      <c r="F9" s="67">
        <v>945000</v>
      </c>
      <c r="G9" s="67">
        <f>SUMIF(DISCRETIONARY!B11:B65536,"="&amp;SUMMARY!B9,DISCRETIONARY!$P$11:$P$65536)+SUMIF(PERSONNEL!$A$10:$A$65536,"="&amp;SUMMARY!B9,PERSONNEL!$L$10:$L$65536)</f>
        <v>945000</v>
      </c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1:14" ht="12.75">
      <c r="A10" s="65" t="s">
        <v>63</v>
      </c>
      <c r="B10" s="66">
        <v>615</v>
      </c>
      <c r="C10" s="65" t="s">
        <v>81</v>
      </c>
      <c r="D10" s="67">
        <v>66783.77</v>
      </c>
      <c r="E10" s="67">
        <v>74789.27</v>
      </c>
      <c r="F10" s="67">
        <v>75000</v>
      </c>
      <c r="G10" s="67">
        <f>SUMIF(DISCRETIONARY!B11:B65536,"="&amp;SUMMARY!B10,DISCRETIONARY!$P$11:$P$65536)+SUMIF(PERSONNEL!$A$10:$A$65536,"="&amp;SUMMARY!B10,PERSONNEL!$L$10:$L$65536)</f>
        <v>75000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0:14" ht="13.5" thickBot="1">
      <c r="J11" s="103" t="s">
        <v>59</v>
      </c>
      <c r="K11" s="67">
        <v>1355000</v>
      </c>
      <c r="L11" s="67">
        <v>1355000</v>
      </c>
      <c r="M11" s="67">
        <f>L11-K11</f>
        <v>0</v>
      </c>
      <c r="N11" s="104">
        <f>M11/K11</f>
        <v>0</v>
      </c>
    </row>
    <row r="12" spans="3:8" ht="13.5" thickBot="1">
      <c r="C12" s="107" t="s">
        <v>8</v>
      </c>
      <c r="D12" s="108">
        <f>SUM(D8:D10)</f>
        <v>584586.28</v>
      </c>
      <c r="E12" s="109">
        <f>SUM(E8:E10)</f>
        <v>766890.2000000001</v>
      </c>
      <c r="F12" s="109">
        <f>SUM(F8:F10)</f>
        <v>1355000</v>
      </c>
      <c r="G12" s="110">
        <f>SUM(G8:G10)</f>
        <v>1355000</v>
      </c>
      <c r="H12" s="106">
        <f>(G12-F12)/F12</f>
        <v>0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7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TELECOMMUNICATIONS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000101 LOC tel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Information Technology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584586.28</v>
      </c>
      <c r="M9" s="55">
        <f>SUMIF($C10:$C65536,"=X",M10:M65536)</f>
        <v>766890.2000000001</v>
      </c>
      <c r="N9" s="55">
        <f>SUMIF($C10:$C65536,"=X",N10:N65536)</f>
        <v>1355000</v>
      </c>
      <c r="O9" s="92">
        <f>SUMIF($C10:$C65536,"=X",O10:O65536)</f>
        <v>323075.14</v>
      </c>
      <c r="P9" s="89">
        <f>SUMIF(C10:C65536,"=X",P10:P65536)+SUMIF(C10:C65536,"=X",Q10:Q65536)</f>
        <v>1355000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6" ht="12.75" customHeight="1">
      <c r="A12" s="57">
        <v>2600</v>
      </c>
      <c r="B12" s="57">
        <v>300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0</v>
      </c>
      <c r="M12" s="61">
        <v>0</v>
      </c>
      <c r="N12" s="61">
        <v>335000</v>
      </c>
      <c r="O12" s="61">
        <v>222692.35</v>
      </c>
      <c r="P12" s="18">
        <v>335000</v>
      </c>
    </row>
    <row r="13" spans="1:16" ht="12.75" customHeight="1">
      <c r="A13" s="105" t="s">
        <v>75</v>
      </c>
      <c r="P13" s="61"/>
    </row>
    <row r="14" spans="1:16" ht="12.75" customHeight="1">
      <c r="A14" s="57">
        <v>2600</v>
      </c>
      <c r="B14" s="57">
        <v>530</v>
      </c>
      <c r="C14" s="57" t="s">
        <v>63</v>
      </c>
      <c r="D14" s="57" t="s">
        <v>66</v>
      </c>
      <c r="E14" s="58" t="s">
        <v>67</v>
      </c>
      <c r="F14" s="58" t="s">
        <v>76</v>
      </c>
      <c r="G14" s="58" t="s">
        <v>77</v>
      </c>
      <c r="H14" s="59" t="s">
        <v>70</v>
      </c>
      <c r="I14" s="57" t="s">
        <v>71</v>
      </c>
      <c r="J14" s="60" t="s">
        <v>72</v>
      </c>
      <c r="K14" s="52" t="s">
        <v>78</v>
      </c>
      <c r="L14" s="61">
        <v>262174.4</v>
      </c>
      <c r="M14" s="61">
        <v>337772.4</v>
      </c>
      <c r="N14" s="61">
        <v>550000</v>
      </c>
      <c r="O14" s="61">
        <v>11608.62</v>
      </c>
      <c r="P14" s="18">
        <v>550000</v>
      </c>
    </row>
    <row r="15" spans="1:16" ht="12.75" customHeight="1">
      <c r="A15" s="57">
        <v>2600</v>
      </c>
      <c r="B15" s="57">
        <v>530</v>
      </c>
      <c r="C15" s="57" t="s">
        <v>63</v>
      </c>
      <c r="D15" s="57" t="s">
        <v>66</v>
      </c>
      <c r="E15" s="58" t="s">
        <v>67</v>
      </c>
      <c r="F15" s="58" t="s">
        <v>76</v>
      </c>
      <c r="G15" s="58" t="s">
        <v>79</v>
      </c>
      <c r="H15" s="59" t="s">
        <v>70</v>
      </c>
      <c r="I15" s="57" t="s">
        <v>71</v>
      </c>
      <c r="J15" s="60" t="s">
        <v>72</v>
      </c>
      <c r="K15" s="52" t="s">
        <v>80</v>
      </c>
      <c r="L15" s="61">
        <v>255628.11</v>
      </c>
      <c r="M15" s="61">
        <v>354328.53</v>
      </c>
      <c r="N15" s="61">
        <v>395000</v>
      </c>
      <c r="O15" s="61">
        <v>68440.61</v>
      </c>
      <c r="P15" s="18">
        <v>395000</v>
      </c>
    </row>
    <row r="16" spans="1:16" ht="12.75" customHeight="1">
      <c r="A16" s="105" t="s">
        <v>82</v>
      </c>
      <c r="P16" s="61"/>
    </row>
    <row r="17" spans="1:16" ht="12.75" customHeight="1">
      <c r="A17" s="57">
        <v>2600</v>
      </c>
      <c r="B17" s="57">
        <v>615</v>
      </c>
      <c r="C17" s="57" t="s">
        <v>63</v>
      </c>
      <c r="D17" s="57" t="s">
        <v>66</v>
      </c>
      <c r="E17" s="58" t="s">
        <v>67</v>
      </c>
      <c r="F17" s="58" t="s">
        <v>76</v>
      </c>
      <c r="G17" s="58" t="s">
        <v>69</v>
      </c>
      <c r="H17" s="59" t="s">
        <v>70</v>
      </c>
      <c r="I17" s="57" t="s">
        <v>71</v>
      </c>
      <c r="J17" s="60" t="s">
        <v>72</v>
      </c>
      <c r="K17" s="52" t="s">
        <v>83</v>
      </c>
      <c r="L17" s="61">
        <v>66783.77</v>
      </c>
      <c r="M17" s="61">
        <v>74789.27</v>
      </c>
      <c r="N17" s="61">
        <v>75000</v>
      </c>
      <c r="O17" s="61">
        <v>20333.56</v>
      </c>
      <c r="P17" s="18">
        <v>75000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TELECOMMUNICATIONS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000101 LOC tel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Information Technology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2013-06-03T15:15:27Z</dcterms:modified>
  <cp:category/>
  <cp:version/>
  <cp:contentType/>
  <cp:contentStatus/>
</cp:coreProperties>
</file>