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<sst xmlns="http://schemas.openxmlformats.org/spreadsheetml/2006/main" count="305" uniqueCount="143">
  <si>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</si>
  <si>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</si>
  <si>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</si>
  <si>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</si>
  <si>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</si>
  <si>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</si>
  <si>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</si>
  <si>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</si>
  <si>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</si>
  <si>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</si>
  <si>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</si>
  <si>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</si>
  <si>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</si>
  <si>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</si>
  <si>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</si>
  <si>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</si>
  <si>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</si>
  <si>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</si>
  <si>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</si>
  <si>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</si>
  <si>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</si>
  <si>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</si>
  <si>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</si>
  <si>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</si>
  <si>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</si>
  <si>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</si>
  <si>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</si>
  <si>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</si>
  <si>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</si>
  <si>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</si>
  <si>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</si>
  <si>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</si>
  <si>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</si>
  <si>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</si>
  <si>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</si>
  <si>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</si>
  <si>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</si>
  <si>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</si>
  <si>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</si>
  <si>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</si>
  <si>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</si>
  <si>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</si>
  <si>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</si>
  <si>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</si>
  <si>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</si>
  <si>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</si>
  <si>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</si>
  <si>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</si>
  <si>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</si>
  <si>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</si>
  <si>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</si>
  <si>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</si>
  <si>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</si>
  <si>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</si>
  <si>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</si>
  <si>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</si>
  <si>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</si>
  <si>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</si>
  <si>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</si>
  <si>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</si>
  <si>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K-12 CURRICULUM AND INSTRUCTION</t>
  </si>
  <si>
    <t>PROJECT 632101 LOC all</t>
  </si>
  <si>
    <t>Curriculum and Instruction</t>
  </si>
  <si>
    <t>R</t>
  </si>
  <si>
    <t>SUMMER SCHOOL TUITION</t>
  </si>
  <si>
    <t>SUMMER SCHOOL TUITION (1350)</t>
  </si>
  <si>
    <t>101</t>
  </si>
  <si>
    <t>16</t>
  </si>
  <si>
    <t>18</t>
  </si>
  <si>
    <t>00</t>
  </si>
  <si>
    <t>SYS</t>
  </si>
  <si>
    <t>0000</t>
  </si>
  <si>
    <t>TUITION</t>
  </si>
  <si>
    <t>X</t>
  </si>
  <si>
    <t>TEACHERS</t>
  </si>
  <si>
    <t>SUBSTITUTES</t>
  </si>
  <si>
    <t>SUBSTITUTES (113)</t>
  </si>
  <si>
    <t>38</t>
  </si>
  <si>
    <t>748</t>
  </si>
  <si>
    <t>SALARY-SUBSTITUTES</t>
  </si>
  <si>
    <t>101.38.89.00.632101.748.0000</t>
  </si>
  <si>
    <t>PROFESSIONAL DEVELOPMENT STIPENDS</t>
  </si>
  <si>
    <t>PROFESSIONAL DEVELOPMENT STIPENDS (116)</t>
  </si>
  <si>
    <t>12</t>
  </si>
  <si>
    <t>SALARY-STIPENDS</t>
  </si>
  <si>
    <t>AIDES AND PARAPROFESSIONALS</t>
  </si>
  <si>
    <t>CLERICAL PERSONNEL</t>
  </si>
  <si>
    <t>OTHER MANAGEMENT PERSONNEL</t>
  </si>
  <si>
    <t>OTHER ADMINISTRATIVE PERSONNEL</t>
  </si>
  <si>
    <t>OTHER SALARIES AND COMPENSATION</t>
  </si>
  <si>
    <t>OTHER SALARIES AND COMPENSATION (199)</t>
  </si>
  <si>
    <t>17</t>
  </si>
  <si>
    <t>OTHER PAY-EXTRA ACTIVITY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</si>
  <si>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</si>
  <si>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</si>
  <si>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</si>
  <si>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</si>
  <si>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</si>
  <si>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</si>
  <si>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</si>
  <si>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01</t>
  </si>
  <si>
    <t>03</t>
  </si>
  <si>
    <t>PURCHASED SERVICES-CONSULTANT</t>
  </si>
  <si>
    <t>10</t>
  </si>
  <si>
    <t>PURCHASED SERVICES-OTHER FEES</t>
  </si>
  <si>
    <t>14</t>
  </si>
  <si>
    <t>PURCHASED SERVICES-NURSES</t>
  </si>
  <si>
    <t>54</t>
  </si>
  <si>
    <t>PURCHASED SERVICES-MEDIATION</t>
  </si>
  <si>
    <t>56</t>
  </si>
  <si>
    <t>PURCHASED SERVICES-TEMPORARY</t>
  </si>
  <si>
    <t>80</t>
  </si>
  <si>
    <t>PURCHASED SERVICES-INSTRUCTORS</t>
  </si>
  <si>
    <t>98</t>
  </si>
  <si>
    <t>OTHER COST-PRINTING/BINDING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</si>
  <si>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</si>
  <si>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</si>
  <si>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</si>
  <si>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</si>
  <si>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</si>
  <si>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</si>
  <si>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</si>
  <si>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</si>
  <si>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</si>
  <si>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</si>
  <si>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</si>
  <si>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</si>
  <si>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53</t>
  </si>
  <si>
    <t>COMPUTER SOFTWARE</t>
  </si>
  <si>
    <t>COMPUTER SOFTWARE (612)</t>
  </si>
  <si>
    <t>05</t>
  </si>
  <si>
    <t>BOOKS (OTHER THAN TEXTBOOKS) AND PERIODICALS</t>
  </si>
  <si>
    <t>BOOKS (OTHER THAN TEXTBOOKS) AND PERIODICALS (642)</t>
  </si>
  <si>
    <t>62</t>
  </si>
  <si>
    <t>BOOKS (OTHER THAN TEXTBOOKS)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</si>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</sst>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1350</v>
      </c>
      <c r="C8" s="65" t="s">
        <v>64</v>
      </c>
      <c r="D8" s="67">
        <v>0</v>
      </c>
      <c r="E8" s="67">
        <v>23665.63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250000</v>
      </c>
      <c r="L9" s="67">
        <v>175000</v>
      </c>
      <c r="M9" s="67">
        <f>L9-K9</f>
        <v>-75000</v>
      </c>
      <c r="N9" s="104">
        <f>M9/K9</f>
        <v>-0.3</v>
      </c>
    </row>
    <row r="10" spans="3:14" ht="13.5" thickBot="1">
      <c r="C10" s="108" t="s">
        <v>24</v>
      </c>
      <c r="D10" s="109">
        <f>SUM(D2:D9)</f>
        <v>0</v>
      </c>
      <c r="E10" s="110">
        <f>SUM(E2:E9)</f>
        <v>23665.63</v>
      </c>
      <c r="F10" s="110">
        <f>SUM(F2:F9)</f>
        <v>0</v>
      </c>
      <c r="G10" s="111">
        <f>SUM(G2:G9)</f>
        <v>0</v>
      </c>
      <c r="H10" s="107" t="e">
        <f>(G10-F10)/F10</f>
        <v>#DIV/0!</v>
      </c>
      <c r="J10" s="103" t="s">
        <v>25</v>
      </c>
      <c r="K10" s="67">
        <v>6625</v>
      </c>
      <c r="L10" s="67">
        <v>4637.5</v>
      </c>
      <c r="M10" s="67">
        <f>L10-K10</f>
        <v>-1987.5</v>
      </c>
      <c r="N10" s="104">
        <f>M10/K10</f>
        <v>-0.3</v>
      </c>
    </row>
    <row r="11" spans="10:14" ht="12.75">
      <c r="J11" s="103" t="s">
        <v>59</v>
      </c>
      <c r="K11" s="67">
        <v>193600</v>
      </c>
      <c r="L11" s="67">
        <v>139600</v>
      </c>
      <c r="M11" s="67">
        <f>L11-K11</f>
        <v>-54000</v>
      </c>
      <c r="N11" s="104">
        <f>M11/K11</f>
        <v>-0.27892561983471076</v>
      </c>
    </row>
    <row r="12" spans="1:7" ht="12.75">
      <c r="A12" s="65" t="s">
        <v>73</v>
      </c>
      <c r="B12" s="66">
        <v>110</v>
      </c>
      <c r="C12" s="65" t="s">
        <v>74</v>
      </c>
      <c r="D12" s="67">
        <v>436.93</v>
      </c>
      <c r="E12" s="67">
        <v>0</v>
      </c>
      <c r="F12" s="67">
        <v>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73</v>
      </c>
      <c r="B13" s="66">
        <v>113</v>
      </c>
      <c r="C13" s="65" t="s">
        <v>75</v>
      </c>
      <c r="D13" s="67">
        <v>760</v>
      </c>
      <c r="E13" s="67">
        <v>0</v>
      </c>
      <c r="F13" s="67">
        <v>0</v>
      </c>
      <c r="G13" s="67">
        <f>SUMIF(DISCRETIONARY!B11:B65536,"="&amp;SUMMARY!B13,DISCRETIONARY!$P$11:$P$65536)+SUMIF(PERSONNEL!$A$10:$A$65536,"="&amp;SUMMARY!B13,PERSONNEL!$L$10:$L$65536)</f>
        <v>15000</v>
      </c>
    </row>
    <row r="14" spans="1:7" ht="12.75">
      <c r="A14" s="65" t="s">
        <v>73</v>
      </c>
      <c r="B14" s="66">
        <v>116</v>
      </c>
      <c r="C14" s="65" t="s">
        <v>81</v>
      </c>
      <c r="D14" s="67">
        <v>0</v>
      </c>
      <c r="E14" s="67">
        <v>0</v>
      </c>
      <c r="F14" s="67">
        <v>0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73</v>
      </c>
      <c r="B15" s="66">
        <v>140</v>
      </c>
      <c r="C15" s="65" t="s">
        <v>85</v>
      </c>
      <c r="D15" s="67">
        <v>13268.58</v>
      </c>
      <c r="E15" s="67">
        <v>0</v>
      </c>
      <c r="F15" s="67">
        <v>0</v>
      </c>
      <c r="G15" s="67">
        <f>SUMIF(DISCRETIONARY!B11:B65536,"="&amp;SUMMARY!B15,DISCRETIONARY!$P$11:$P$65536)+SUMIF(PERSONNEL!$A$10:$A$65536,"="&amp;SUMMARY!B15,PERSONNEL!$L$10:$L$65536)</f>
        <v>0</v>
      </c>
    </row>
    <row r="16" spans="1:7" ht="12.75">
      <c r="A16" s="65" t="s">
        <v>73</v>
      </c>
      <c r="B16" s="66">
        <v>142</v>
      </c>
      <c r="C16" s="65" t="s">
        <v>86</v>
      </c>
      <c r="D16" s="67">
        <v>171898.23</v>
      </c>
      <c r="E16" s="67">
        <v>93719.5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73</v>
      </c>
      <c r="B17" s="66">
        <v>190</v>
      </c>
      <c r="C17" s="65" t="s">
        <v>87</v>
      </c>
      <c r="D17" s="67">
        <v>107442.15</v>
      </c>
      <c r="E17" s="67">
        <v>98522.05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73</v>
      </c>
      <c r="B18" s="66">
        <v>191</v>
      </c>
      <c r="C18" s="65" t="s">
        <v>88</v>
      </c>
      <c r="D18" s="67">
        <v>250865.25</v>
      </c>
      <c r="E18" s="67">
        <v>180980.08</v>
      </c>
      <c r="F18" s="67">
        <v>0</v>
      </c>
      <c r="G18" s="67">
        <f>SUMIF(DISCRETIONARY!B11:B65536,"="&amp;SUMMARY!B18,DISCRETIONARY!$P$11:$P$65536)+SUMIF(PERSONNEL!$A$10:$A$65536,"="&amp;SUMMARY!B18,PERSONNEL!$L$10:$L$65536)</f>
        <v>0</v>
      </c>
    </row>
    <row r="19" spans="1:7" ht="12.75">
      <c r="A19" s="65" t="s">
        <v>73</v>
      </c>
      <c r="B19" s="66">
        <v>199</v>
      </c>
      <c r="C19" s="65" t="s">
        <v>89</v>
      </c>
      <c r="D19" s="67">
        <v>112220.31</v>
      </c>
      <c r="E19" s="67">
        <v>336805.53</v>
      </c>
      <c r="F19" s="67">
        <v>250000</v>
      </c>
      <c r="G19" s="67">
        <f>SUMIF(DISCRETIONARY!B11:B65536,"="&amp;SUMMARY!B19,DISCRETIONARY!$P$11:$P$65536)+SUMIF(PERSONNEL!$A$10:$A$65536,"="&amp;SUMMARY!B19,PERSONNEL!$L$10:$L$65536)</f>
        <v>160000</v>
      </c>
    </row>
    <row r="20" spans="1:7" ht="12.75">
      <c r="A20" s="65" t="s">
        <v>73</v>
      </c>
      <c r="B20" s="66">
        <v>210</v>
      </c>
      <c r="C20" s="65" t="s">
        <v>93</v>
      </c>
      <c r="D20" s="67">
        <v>53801.85</v>
      </c>
      <c r="E20" s="67">
        <v>41661.79</v>
      </c>
      <c r="F20" s="67">
        <v>0</v>
      </c>
      <c r="G20" s="67">
        <f>SUMIF(DISCRETIONARY!B11:B65536,"="&amp;SUMMARY!B20,DISCRETIONARY!$P$11:$P$65536)+SUMIF(PERSONNEL!$A$10:$A$65536,"="&amp;SUMMARY!B20,PERSONNEL!$L$10:$L$65536)+SUM(PERSONNEL!$AD$10:$AE$65536)</f>
        <v>0</v>
      </c>
    </row>
    <row r="21" spans="1:7" ht="12.75">
      <c r="A21" s="65" t="s">
        <v>73</v>
      </c>
      <c r="B21" s="66">
        <v>230</v>
      </c>
      <c r="C21" s="65" t="s">
        <v>94</v>
      </c>
      <c r="D21" s="67">
        <v>56330.24</v>
      </c>
      <c r="E21" s="67">
        <v>69288.47</v>
      </c>
      <c r="F21" s="67">
        <v>0</v>
      </c>
      <c r="G21" s="67">
        <f>SUMIF(DISCRETIONARY!B11:B65536,"="&amp;SUMMARY!B21,DISCRETIONARY!$P$11:$P$65536)+SUMIF(PERSONNEL!$A$10:$A$65536,"="&amp;SUMMARY!B21,PERSONNEL!$L$10:$L$65536)+SUM(PERSONNEL!$AC$10:$AC$65536)</f>
        <v>0</v>
      </c>
    </row>
    <row r="22" spans="1:7" ht="12.75">
      <c r="A22" s="65" t="s">
        <v>73</v>
      </c>
      <c r="B22" s="66">
        <v>290</v>
      </c>
      <c r="C22" s="65" t="s">
        <v>95</v>
      </c>
      <c r="D22" s="67">
        <v>16971.86</v>
      </c>
      <c r="E22" s="67">
        <v>18223.63</v>
      </c>
      <c r="F22" s="67">
        <v>6625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4637.5</v>
      </c>
    </row>
    <row r="23" spans="1:7" ht="12.75">
      <c r="A23" s="65" t="s">
        <v>73</v>
      </c>
      <c r="B23" s="66">
        <v>300</v>
      </c>
      <c r="C23" s="65" t="s">
        <v>96</v>
      </c>
      <c r="D23" s="67">
        <v>7148.26</v>
      </c>
      <c r="E23" s="67">
        <v>14961.61</v>
      </c>
      <c r="F23" s="67">
        <v>58500</v>
      </c>
      <c r="G23" s="67">
        <f>SUMIF(DISCRETIONARY!B11:B65536,"="&amp;SUMMARY!B23,DISCRETIONARY!$P$11:$P$65536)+SUMIF(PERSONNEL!$A$10:$A$65536,"="&amp;SUMMARY!B23,PERSONNEL!$L$10:$L$65536)</f>
        <v>34500</v>
      </c>
    </row>
    <row r="24" spans="1:7" ht="12.75">
      <c r="A24" s="65" t="s">
        <v>73</v>
      </c>
      <c r="B24" s="66">
        <v>530</v>
      </c>
      <c r="C24" s="65" t="s">
        <v>115</v>
      </c>
      <c r="D24" s="67">
        <v>164.91</v>
      </c>
      <c r="E24" s="67">
        <v>127.36</v>
      </c>
      <c r="F24" s="67">
        <v>0</v>
      </c>
      <c r="G24" s="67">
        <f>SUMIF(DISCRETIONARY!B11:B65536,"="&amp;SUMMARY!B24,DISCRETIONARY!$P$11:$P$65536)+SUMIF(PERSONNEL!$A$10:$A$65536,"="&amp;SUMMARY!B24,PERSONNEL!$L$10:$L$65536)</f>
        <v>0</v>
      </c>
    </row>
    <row r="25" spans="1:7" ht="12.75">
      <c r="A25" s="65" t="s">
        <v>73</v>
      </c>
      <c r="B25" s="66">
        <v>580</v>
      </c>
      <c r="C25" s="65" t="s">
        <v>119</v>
      </c>
      <c r="D25" s="67">
        <v>0</v>
      </c>
      <c r="E25" s="67">
        <v>1565.88</v>
      </c>
      <c r="F25" s="67">
        <v>0</v>
      </c>
      <c r="G25" s="67">
        <f>SUMIF(DISCRETIONARY!B11:B65536,"="&amp;SUMMARY!B25,DISCRETIONARY!$P$11:$P$65536)+SUMIF(PERSONNEL!$A$10:$A$65536,"="&amp;SUMMARY!B25,PERSONNEL!$L$10:$L$65536)</f>
        <v>0</v>
      </c>
    </row>
    <row r="26" spans="1:7" ht="12.75">
      <c r="A26" s="65" t="s">
        <v>73</v>
      </c>
      <c r="B26" s="66">
        <v>610</v>
      </c>
      <c r="C26" s="65" t="s">
        <v>125</v>
      </c>
      <c r="D26" s="67">
        <v>8672.76</v>
      </c>
      <c r="E26" s="67">
        <v>29087.21</v>
      </c>
      <c r="F26" s="67">
        <v>87300</v>
      </c>
      <c r="G26" s="67">
        <f>SUMIF(DISCRETIONARY!B11:B65536,"="&amp;SUMMARY!B26,DISCRETIONARY!$P$11:$P$65536)+SUMIF(PERSONNEL!$A$10:$A$65536,"="&amp;SUMMARY!B26,PERSONNEL!$L$10:$L$65536)</f>
        <v>61500</v>
      </c>
    </row>
    <row r="27" spans="1:7" ht="12.75">
      <c r="A27" s="65" t="s">
        <v>73</v>
      </c>
      <c r="B27" s="66">
        <v>612</v>
      </c>
      <c r="C27" s="65" t="s">
        <v>128</v>
      </c>
      <c r="D27" s="67">
        <v>0</v>
      </c>
      <c r="E27" s="67">
        <v>0</v>
      </c>
      <c r="F27" s="67">
        <v>0</v>
      </c>
      <c r="G27" s="67">
        <f>SUMIF(DISCRETIONARY!B11:B65536,"="&amp;SUMMARY!B27,DISCRETIONARY!$P$11:$P$65536)+SUMIF(PERSONNEL!$A$10:$A$65536,"="&amp;SUMMARY!B27,PERSONNEL!$L$10:$L$65536)</f>
        <v>0</v>
      </c>
    </row>
    <row r="28" spans="1:7" ht="12.75">
      <c r="A28" s="65" t="s">
        <v>73</v>
      </c>
      <c r="B28" s="66">
        <v>642</v>
      </c>
      <c r="C28" s="65" t="s">
        <v>131</v>
      </c>
      <c r="D28" s="67">
        <v>458.61</v>
      </c>
      <c r="E28" s="67">
        <v>6604.65</v>
      </c>
      <c r="F28" s="67">
        <v>4500</v>
      </c>
      <c r="G28" s="67">
        <f>SUMIF(DISCRETIONARY!B11:B65536,"="&amp;SUMMARY!B28,DISCRETIONARY!$P$11:$P$65536)+SUMIF(PERSONNEL!$A$10:$A$65536,"="&amp;SUMMARY!B28,PERSONNEL!$L$10:$L$65536)</f>
        <v>3500</v>
      </c>
    </row>
    <row r="29" spans="1:7" ht="12.75">
      <c r="A29" s="65" t="s">
        <v>73</v>
      </c>
      <c r="B29" s="66">
        <v>730</v>
      </c>
      <c r="C29" s="65" t="s">
        <v>135</v>
      </c>
      <c r="D29" s="67">
        <v>93035</v>
      </c>
      <c r="E29" s="67">
        <v>351734.73</v>
      </c>
      <c r="F29" s="67">
        <v>42100</v>
      </c>
      <c r="G29" s="67">
        <f>SUMIF(DISCRETIONARY!B11:B65536,"="&amp;SUMMARY!B29,DISCRETIONARY!$P$11:$P$65536)+SUMIF(PERSONNEL!$A$10:$A$65536,"="&amp;SUMMARY!B29,PERSONNEL!$L$10:$L$65536)</f>
        <v>31500</v>
      </c>
    </row>
    <row r="30" spans="1:7" ht="12.75">
      <c r="A30" s="65" t="s">
        <v>73</v>
      </c>
      <c r="B30" s="66">
        <v>810</v>
      </c>
      <c r="C30" s="65" t="s">
        <v>140</v>
      </c>
      <c r="D30" s="67">
        <v>0</v>
      </c>
      <c r="E30" s="67">
        <v>3950</v>
      </c>
      <c r="F30" s="67">
        <v>1200</v>
      </c>
      <c r="G30" s="67">
        <f>SUMIF(DISCRETIONARY!B11:B65536,"="&amp;SUMMARY!B30,DISCRETIONARY!$P$11:$P$65536)+SUMIF(PERSONNEL!$A$10:$A$65536,"="&amp;SUMMARY!B30,PERSONNEL!$L$10:$L$65536)</f>
        <v>8600</v>
      </c>
    </row>
    <row r="31" ht="13.5" thickBot="1"/>
    <row r="32" spans="3:8" ht="13.5" thickBot="1">
      <c r="C32" s="108" t="s">
        <v>8</v>
      </c>
      <c r="D32" s="109">
        <f>SUM(D11:D30)</f>
        <v>893474.94</v>
      </c>
      <c r="E32" s="110">
        <f>SUM(E11:E30)</f>
        <v>1247232.49</v>
      </c>
      <c r="F32" s="110">
        <f>SUM(F11:F30)</f>
        <v>450225</v>
      </c>
      <c r="G32" s="111">
        <f>SUM(G11:G30)</f>
        <v>319237.5</v>
      </c>
      <c r="H32" s="107">
        <f>(G32-F32)/F32</f>
        <v>-0.2909378644011328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4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K-12 CURRICULUM AND INSTRUCTION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632101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Curriculum and Instruction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23665.63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222459.84999999998</v>
      </c>
      <c r="M9" s="55">
        <f>SUMIF($C10:$C65536,"=X",M10:M65536)</f>
        <v>744836.9700000001</v>
      </c>
      <c r="N9" s="55">
        <f>SUMIF($C10:$C65536,"=X",N10:N65536)</f>
        <v>443600</v>
      </c>
      <c r="O9" s="92">
        <f>SUMIF($C10:$C65536,"=X",O10:O65536)</f>
        <v>169301.58</v>
      </c>
      <c r="P9" s="89">
        <f>SUMIF(C10:C65536,"=X",P10:P65536)+SUMIF(C10:C65536,"=X",Q10:Q65536)</f>
        <v>319237.5</v>
      </c>
      <c r="T9" s="93">
        <f>IF(N9=0,0,(P9-N9)/N9)</f>
        <v>-0.28034828674481516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5" ht="12.75" customHeight="1">
      <c r="A12" s="57">
        <v>1350</v>
      </c>
      <c r="B12" s="57">
        <v>1350</v>
      </c>
      <c r="C12" s="106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>
        <v>632101</v>
      </c>
      <c r="I12" s="57" t="s">
        <v>70</v>
      </c>
      <c r="J12" s="60" t="s">
        <v>71</v>
      </c>
      <c r="K12" s="52" t="s">
        <v>72</v>
      </c>
      <c r="L12" s="61">
        <v>0</v>
      </c>
      <c r="M12" s="61">
        <v>23665.63</v>
      </c>
      <c r="N12" s="61">
        <v>0</v>
      </c>
      <c r="O12" s="61">
        <v>0</v>
      </c>
    </row>
    <row r="13" spans="1:16" ht="12.75" customHeight="1">
      <c r="A13" s="105" t="s">
        <v>76</v>
      </c>
      <c r="P13" s="61"/>
    </row>
    <row r="14" spans="1:19" ht="12.75" customHeight="1">
      <c r="A14" s="57">
        <v>1000</v>
      </c>
      <c r="B14" s="57">
        <v>113</v>
      </c>
      <c r="C14" s="57" t="s">
        <v>73</v>
      </c>
      <c r="D14" s="57" t="s">
        <v>66</v>
      </c>
      <c r="E14" s="58" t="s">
        <v>77</v>
      </c>
      <c r="F14" s="58" t="s">
        <v>67</v>
      </c>
      <c r="G14" s="58" t="s">
        <v>69</v>
      </c>
      <c r="H14" s="59">
        <v>632101</v>
      </c>
      <c r="I14" s="57" t="s">
        <v>78</v>
      </c>
      <c r="J14" s="60" t="s">
        <v>71</v>
      </c>
      <c r="K14" s="52" t="s">
        <v>79</v>
      </c>
      <c r="L14" s="61">
        <v>760</v>
      </c>
      <c r="M14" s="61">
        <v>0</v>
      </c>
      <c r="N14" s="61">
        <v>0</v>
      </c>
      <c r="O14" s="61">
        <v>0</v>
      </c>
      <c r="P14" s="18">
        <v>15000</v>
      </c>
      <c r="Q14" s="61">
        <f>P14*0.0265</f>
        <v>397.5</v>
      </c>
      <c r="R14" s="61">
        <v>290</v>
      </c>
      <c r="S14" s="57" t="s">
        <v>80</v>
      </c>
    </row>
    <row r="15" spans="1:16" ht="12.75" customHeight="1">
      <c r="A15" s="105" t="s">
        <v>82</v>
      </c>
      <c r="P15" s="61"/>
    </row>
    <row r="16" spans="1:19" ht="12.75" customHeight="1">
      <c r="A16" s="57">
        <v>1000</v>
      </c>
      <c r="B16" s="57">
        <v>116</v>
      </c>
      <c r="C16" s="57" t="s">
        <v>73</v>
      </c>
      <c r="D16" s="57" t="s">
        <v>66</v>
      </c>
      <c r="E16" s="58" t="s">
        <v>77</v>
      </c>
      <c r="F16" s="58" t="s">
        <v>83</v>
      </c>
      <c r="G16" s="58" t="s">
        <v>69</v>
      </c>
      <c r="H16" s="59">
        <v>632101</v>
      </c>
      <c r="I16" s="57" t="s">
        <v>78</v>
      </c>
      <c r="J16" s="60" t="s">
        <v>71</v>
      </c>
      <c r="K16" s="52" t="s">
        <v>84</v>
      </c>
      <c r="L16" s="61">
        <v>0</v>
      </c>
      <c r="M16" s="61">
        <v>0</v>
      </c>
      <c r="N16" s="61">
        <v>0</v>
      </c>
      <c r="O16" s="61">
        <v>0</v>
      </c>
      <c r="Q16" s="61">
        <f>P16*0.0265</f>
        <v>0</v>
      </c>
      <c r="R16" s="61">
        <v>290</v>
      </c>
      <c r="S16" s="57" t="s">
        <v>80</v>
      </c>
    </row>
    <row r="17" spans="1:16" ht="12.75" customHeight="1">
      <c r="A17" s="105" t="s">
        <v>90</v>
      </c>
      <c r="P17" s="61"/>
    </row>
    <row r="18" spans="1:19" ht="12.75" customHeight="1">
      <c r="A18" s="57">
        <v>1000</v>
      </c>
      <c r="B18" s="57">
        <v>199</v>
      </c>
      <c r="C18" s="57" t="s">
        <v>73</v>
      </c>
      <c r="D18" s="57" t="s">
        <v>66</v>
      </c>
      <c r="E18" s="58" t="s">
        <v>77</v>
      </c>
      <c r="F18" s="58" t="s">
        <v>91</v>
      </c>
      <c r="G18" s="58" t="s">
        <v>69</v>
      </c>
      <c r="H18" s="59">
        <v>632101</v>
      </c>
      <c r="I18" s="57" t="s">
        <v>78</v>
      </c>
      <c r="J18" s="60" t="s">
        <v>71</v>
      </c>
      <c r="K18" s="52" t="s">
        <v>92</v>
      </c>
      <c r="L18" s="61">
        <v>112220.31</v>
      </c>
      <c r="M18" s="61">
        <v>336805.53</v>
      </c>
      <c r="N18" s="61">
        <v>250000</v>
      </c>
      <c r="O18" s="61">
        <v>153885.74</v>
      </c>
      <c r="P18" s="18">
        <v>160000</v>
      </c>
      <c r="Q18" s="61">
        <f>P18*0.0265</f>
        <v>4240</v>
      </c>
      <c r="R18" s="61">
        <v>290</v>
      </c>
      <c r="S18" s="57" t="s">
        <v>80</v>
      </c>
    </row>
    <row r="19" spans="1:16" ht="12.75" customHeight="1">
      <c r="A19" s="105" t="s">
        <v>97</v>
      </c>
      <c r="P19" s="61"/>
    </row>
    <row r="20" spans="1:16" ht="12.75" customHeight="1">
      <c r="A20" s="57">
        <v>1000</v>
      </c>
      <c r="B20" s="57">
        <v>300</v>
      </c>
      <c r="C20" s="57" t="s">
        <v>73</v>
      </c>
      <c r="D20" s="57" t="s">
        <v>66</v>
      </c>
      <c r="E20" s="58" t="s">
        <v>77</v>
      </c>
      <c r="F20" s="58" t="s">
        <v>98</v>
      </c>
      <c r="G20" s="58" t="s">
        <v>69</v>
      </c>
      <c r="H20" s="59">
        <v>632101</v>
      </c>
      <c r="I20" s="57" t="s">
        <v>78</v>
      </c>
      <c r="J20" s="60" t="s">
        <v>71</v>
      </c>
      <c r="K20" s="52" t="s">
        <v>99</v>
      </c>
      <c r="L20" s="61">
        <v>0</v>
      </c>
      <c r="M20" s="61">
        <v>0</v>
      </c>
      <c r="N20" s="61">
        <v>31500</v>
      </c>
      <c r="O20" s="61">
        <v>5865</v>
      </c>
      <c r="P20" s="18">
        <v>24000</v>
      </c>
    </row>
    <row r="21" spans="1:15" ht="12.75" customHeight="1">
      <c r="A21" s="57">
        <v>1000</v>
      </c>
      <c r="B21" s="57">
        <v>300</v>
      </c>
      <c r="C21" s="57" t="s">
        <v>73</v>
      </c>
      <c r="D21" s="57" t="s">
        <v>66</v>
      </c>
      <c r="E21" s="58" t="s">
        <v>77</v>
      </c>
      <c r="F21" s="58" t="s">
        <v>98</v>
      </c>
      <c r="G21" s="58" t="s">
        <v>100</v>
      </c>
      <c r="H21" s="59">
        <v>632101</v>
      </c>
      <c r="I21" s="57" t="s">
        <v>78</v>
      </c>
      <c r="J21" s="60" t="s">
        <v>71</v>
      </c>
      <c r="K21" s="52" t="s">
        <v>99</v>
      </c>
      <c r="L21" s="61">
        <v>0</v>
      </c>
      <c r="M21" s="61">
        <v>0</v>
      </c>
      <c r="N21" s="61">
        <v>2000</v>
      </c>
      <c r="O21" s="61">
        <v>0</v>
      </c>
    </row>
    <row r="22" spans="1:15" ht="12.75" customHeight="1">
      <c r="A22" s="57">
        <v>1000</v>
      </c>
      <c r="B22" s="57">
        <v>300</v>
      </c>
      <c r="C22" s="57" t="s">
        <v>73</v>
      </c>
      <c r="D22" s="57" t="s">
        <v>66</v>
      </c>
      <c r="E22" s="58" t="s">
        <v>77</v>
      </c>
      <c r="F22" s="58" t="s">
        <v>98</v>
      </c>
      <c r="G22" s="58" t="s">
        <v>101</v>
      </c>
      <c r="H22" s="59">
        <v>632101</v>
      </c>
      <c r="I22" s="57" t="s">
        <v>78</v>
      </c>
      <c r="J22" s="60" t="s">
        <v>71</v>
      </c>
      <c r="K22" s="52" t="s">
        <v>102</v>
      </c>
      <c r="L22" s="61">
        <v>0</v>
      </c>
      <c r="M22" s="61">
        <v>2075</v>
      </c>
      <c r="N22" s="61">
        <v>0</v>
      </c>
      <c r="O22" s="61">
        <v>0</v>
      </c>
    </row>
    <row r="23" spans="1:15" ht="12.75" customHeight="1">
      <c r="A23" s="57">
        <v>1000</v>
      </c>
      <c r="B23" s="57">
        <v>300</v>
      </c>
      <c r="C23" s="57" t="s">
        <v>73</v>
      </c>
      <c r="D23" s="57" t="s">
        <v>66</v>
      </c>
      <c r="E23" s="58" t="s">
        <v>77</v>
      </c>
      <c r="F23" s="58" t="s">
        <v>98</v>
      </c>
      <c r="G23" s="58" t="s">
        <v>103</v>
      </c>
      <c r="H23" s="59">
        <v>632101</v>
      </c>
      <c r="I23" s="57" t="s">
        <v>78</v>
      </c>
      <c r="J23" s="60" t="s">
        <v>71</v>
      </c>
      <c r="K23" s="52" t="s">
        <v>104</v>
      </c>
      <c r="L23" s="61">
        <v>5135.26</v>
      </c>
      <c r="M23" s="61">
        <v>6479.53</v>
      </c>
      <c r="N23" s="61">
        <v>0</v>
      </c>
      <c r="O23" s="61">
        <v>0</v>
      </c>
    </row>
    <row r="24" spans="1:15" ht="12.75" customHeight="1">
      <c r="A24" s="57">
        <v>1000</v>
      </c>
      <c r="B24" s="57">
        <v>300</v>
      </c>
      <c r="C24" s="57" t="s">
        <v>73</v>
      </c>
      <c r="D24" s="57" t="s">
        <v>66</v>
      </c>
      <c r="E24" s="58" t="s">
        <v>77</v>
      </c>
      <c r="F24" s="58" t="s">
        <v>98</v>
      </c>
      <c r="G24" s="58" t="s">
        <v>105</v>
      </c>
      <c r="H24" s="59">
        <v>632101</v>
      </c>
      <c r="I24" s="57" t="s">
        <v>78</v>
      </c>
      <c r="J24" s="60" t="s">
        <v>71</v>
      </c>
      <c r="K24" s="52" t="s">
        <v>106</v>
      </c>
      <c r="L24" s="61">
        <v>0</v>
      </c>
      <c r="M24" s="61">
        <v>150</v>
      </c>
      <c r="N24" s="61">
        <v>0</v>
      </c>
      <c r="O24" s="61">
        <v>0</v>
      </c>
    </row>
    <row r="25" spans="1:15" ht="12.75" customHeight="1">
      <c r="A25" s="57">
        <v>1000</v>
      </c>
      <c r="B25" s="57">
        <v>300</v>
      </c>
      <c r="C25" s="57" t="s">
        <v>73</v>
      </c>
      <c r="D25" s="57" t="s">
        <v>66</v>
      </c>
      <c r="E25" s="58" t="s">
        <v>77</v>
      </c>
      <c r="F25" s="58" t="s">
        <v>98</v>
      </c>
      <c r="G25" s="58" t="s">
        <v>107</v>
      </c>
      <c r="H25" s="59">
        <v>632101</v>
      </c>
      <c r="I25" s="57" t="s">
        <v>78</v>
      </c>
      <c r="J25" s="60" t="s">
        <v>71</v>
      </c>
      <c r="K25" s="52" t="s">
        <v>108</v>
      </c>
      <c r="L25" s="61">
        <v>0</v>
      </c>
      <c r="M25" s="61">
        <v>300</v>
      </c>
      <c r="N25" s="61">
        <v>0</v>
      </c>
      <c r="O25" s="61">
        <v>0</v>
      </c>
    </row>
    <row r="26" spans="1:15" ht="12.75" customHeight="1">
      <c r="A26" s="57">
        <v>1000</v>
      </c>
      <c r="B26" s="57">
        <v>300</v>
      </c>
      <c r="C26" s="57" t="s">
        <v>73</v>
      </c>
      <c r="D26" s="57" t="s">
        <v>66</v>
      </c>
      <c r="E26" s="58" t="s">
        <v>77</v>
      </c>
      <c r="F26" s="58" t="s">
        <v>98</v>
      </c>
      <c r="G26" s="58" t="s">
        <v>109</v>
      </c>
      <c r="H26" s="59">
        <v>632101</v>
      </c>
      <c r="I26" s="57" t="s">
        <v>78</v>
      </c>
      <c r="J26" s="60" t="s">
        <v>71</v>
      </c>
      <c r="K26" s="52" t="s">
        <v>110</v>
      </c>
      <c r="L26" s="61">
        <v>0</v>
      </c>
      <c r="M26" s="61">
        <v>1241.65</v>
      </c>
      <c r="N26" s="61">
        <v>0</v>
      </c>
      <c r="O26" s="61">
        <v>0</v>
      </c>
    </row>
    <row r="27" spans="1:15" ht="12.75" customHeight="1">
      <c r="A27" s="57">
        <v>1000</v>
      </c>
      <c r="B27" s="57">
        <v>300</v>
      </c>
      <c r="C27" s="57" t="s">
        <v>73</v>
      </c>
      <c r="D27" s="57" t="s">
        <v>66</v>
      </c>
      <c r="E27" s="58" t="s">
        <v>77</v>
      </c>
      <c r="F27" s="58" t="s">
        <v>98</v>
      </c>
      <c r="G27" s="58" t="s">
        <v>111</v>
      </c>
      <c r="H27" s="59">
        <v>632101</v>
      </c>
      <c r="I27" s="57" t="s">
        <v>78</v>
      </c>
      <c r="J27" s="60" t="s">
        <v>71</v>
      </c>
      <c r="K27" s="52" t="s">
        <v>112</v>
      </c>
      <c r="L27" s="61">
        <v>0</v>
      </c>
      <c r="M27" s="61">
        <v>650</v>
      </c>
      <c r="N27" s="61">
        <v>0</v>
      </c>
      <c r="O27" s="61">
        <v>0</v>
      </c>
    </row>
    <row r="28" spans="1:16" ht="12.75" customHeight="1">
      <c r="A28" s="57">
        <v>1000</v>
      </c>
      <c r="B28" s="57">
        <v>300</v>
      </c>
      <c r="C28" s="57" t="s">
        <v>73</v>
      </c>
      <c r="D28" s="57" t="s">
        <v>66</v>
      </c>
      <c r="E28" s="58" t="s">
        <v>77</v>
      </c>
      <c r="F28" s="58" t="s">
        <v>113</v>
      </c>
      <c r="G28" s="58" t="s">
        <v>69</v>
      </c>
      <c r="H28" s="59">
        <v>632101</v>
      </c>
      <c r="I28" s="57" t="s">
        <v>78</v>
      </c>
      <c r="J28" s="60" t="s">
        <v>71</v>
      </c>
      <c r="K28" s="52" t="s">
        <v>114</v>
      </c>
      <c r="L28" s="61">
        <v>2013</v>
      </c>
      <c r="M28" s="61">
        <v>0</v>
      </c>
      <c r="N28" s="61">
        <v>25000</v>
      </c>
      <c r="O28" s="61">
        <v>1122</v>
      </c>
      <c r="P28" s="18">
        <v>10500</v>
      </c>
    </row>
    <row r="29" spans="1:15" ht="12.75" customHeight="1">
      <c r="A29" s="57">
        <v>1000</v>
      </c>
      <c r="B29" s="57">
        <v>300</v>
      </c>
      <c r="C29" s="57" t="s">
        <v>73</v>
      </c>
      <c r="D29" s="57" t="s">
        <v>66</v>
      </c>
      <c r="E29" s="58" t="s">
        <v>77</v>
      </c>
      <c r="F29" s="58" t="s">
        <v>113</v>
      </c>
      <c r="G29" s="58" t="s">
        <v>103</v>
      </c>
      <c r="H29" s="59">
        <v>632101</v>
      </c>
      <c r="I29" s="57" t="s">
        <v>78</v>
      </c>
      <c r="J29" s="60" t="s">
        <v>71</v>
      </c>
      <c r="K29" s="52" t="s">
        <v>104</v>
      </c>
      <c r="L29" s="61">
        <v>0</v>
      </c>
      <c r="M29" s="61">
        <v>4065.43</v>
      </c>
      <c r="N29" s="61">
        <v>0</v>
      </c>
      <c r="O29" s="61">
        <v>0</v>
      </c>
    </row>
    <row r="30" spans="1:16" ht="12.75" customHeight="1">
      <c r="A30" s="105" t="s">
        <v>116</v>
      </c>
      <c r="P30" s="61"/>
    </row>
    <row r="31" spans="1:15" ht="12.75" customHeight="1">
      <c r="A31" s="57">
        <v>1000</v>
      </c>
      <c r="B31" s="57">
        <v>530</v>
      </c>
      <c r="C31" s="57" t="s">
        <v>73</v>
      </c>
      <c r="D31" s="57" t="s">
        <v>66</v>
      </c>
      <c r="E31" s="58" t="s">
        <v>77</v>
      </c>
      <c r="F31" s="58" t="s">
        <v>117</v>
      </c>
      <c r="G31" s="58" t="s">
        <v>69</v>
      </c>
      <c r="H31" s="59">
        <v>632101</v>
      </c>
      <c r="I31" s="57" t="s">
        <v>78</v>
      </c>
      <c r="J31" s="60" t="s">
        <v>71</v>
      </c>
      <c r="K31" s="52" t="s">
        <v>118</v>
      </c>
      <c r="L31" s="61">
        <v>164.91</v>
      </c>
      <c r="M31" s="61">
        <v>127.36</v>
      </c>
      <c r="N31" s="61">
        <v>0</v>
      </c>
      <c r="O31" s="61">
        <v>6.85</v>
      </c>
    </row>
    <row r="32" spans="1:16" ht="12.75" customHeight="1">
      <c r="A32" s="105" t="s">
        <v>120</v>
      </c>
      <c r="P32" s="61"/>
    </row>
    <row r="33" spans="1:15" ht="12.75" customHeight="1">
      <c r="A33" s="57">
        <v>1000</v>
      </c>
      <c r="B33" s="57">
        <v>580</v>
      </c>
      <c r="C33" s="57" t="s">
        <v>73</v>
      </c>
      <c r="D33" s="57" t="s">
        <v>66</v>
      </c>
      <c r="E33" s="58" t="s">
        <v>77</v>
      </c>
      <c r="F33" s="58" t="s">
        <v>121</v>
      </c>
      <c r="G33" s="58" t="s">
        <v>69</v>
      </c>
      <c r="H33" s="59">
        <v>632101</v>
      </c>
      <c r="I33" s="57" t="s">
        <v>78</v>
      </c>
      <c r="J33" s="60" t="s">
        <v>71</v>
      </c>
      <c r="K33" s="52" t="s">
        <v>122</v>
      </c>
      <c r="L33" s="61">
        <v>0</v>
      </c>
      <c r="M33" s="61">
        <v>0</v>
      </c>
      <c r="N33" s="61">
        <v>0</v>
      </c>
      <c r="O33" s="61">
        <v>0</v>
      </c>
    </row>
    <row r="34" spans="1:15" ht="12.75" customHeight="1">
      <c r="A34" s="57">
        <v>1000</v>
      </c>
      <c r="B34" s="57">
        <v>580</v>
      </c>
      <c r="C34" s="57" t="s">
        <v>73</v>
      </c>
      <c r="D34" s="57" t="s">
        <v>66</v>
      </c>
      <c r="E34" s="58" t="s">
        <v>77</v>
      </c>
      <c r="F34" s="58" t="s">
        <v>123</v>
      </c>
      <c r="G34" s="58" t="s">
        <v>69</v>
      </c>
      <c r="H34" s="59">
        <v>632101</v>
      </c>
      <c r="I34" s="57" t="s">
        <v>78</v>
      </c>
      <c r="J34" s="60" t="s">
        <v>71</v>
      </c>
      <c r="K34" s="52" t="s">
        <v>124</v>
      </c>
      <c r="L34" s="61">
        <v>0</v>
      </c>
      <c r="M34" s="61">
        <v>1565.88</v>
      </c>
      <c r="N34" s="61">
        <v>0</v>
      </c>
      <c r="O34" s="61">
        <v>0</v>
      </c>
    </row>
    <row r="35" spans="1:16" ht="12.75" customHeight="1">
      <c r="A35" s="105" t="s">
        <v>126</v>
      </c>
      <c r="P35" s="61"/>
    </row>
    <row r="36" spans="1:16" ht="12.75" customHeight="1">
      <c r="A36" s="57">
        <v>1000</v>
      </c>
      <c r="B36" s="57">
        <v>610</v>
      </c>
      <c r="C36" s="57" t="s">
        <v>73</v>
      </c>
      <c r="D36" s="57" t="s">
        <v>66</v>
      </c>
      <c r="E36" s="58" t="s">
        <v>77</v>
      </c>
      <c r="F36" s="58" t="s">
        <v>127</v>
      </c>
      <c r="G36" s="58" t="s">
        <v>69</v>
      </c>
      <c r="H36" s="59">
        <v>632101</v>
      </c>
      <c r="I36" s="57" t="s">
        <v>78</v>
      </c>
      <c r="J36" s="60" t="s">
        <v>71</v>
      </c>
      <c r="K36" s="52" t="s">
        <v>125</v>
      </c>
      <c r="L36" s="61">
        <v>8672.76</v>
      </c>
      <c r="M36" s="61">
        <v>29087.21</v>
      </c>
      <c r="N36" s="61">
        <v>87300</v>
      </c>
      <c r="O36" s="61">
        <v>7337.99</v>
      </c>
      <c r="P36" s="18">
        <v>61500</v>
      </c>
    </row>
    <row r="37" spans="1:16" ht="12.75" customHeight="1">
      <c r="A37" s="105" t="s">
        <v>129</v>
      </c>
      <c r="P37" s="61"/>
    </row>
    <row r="38" spans="1:15" ht="12.75" customHeight="1">
      <c r="A38" s="57">
        <v>1000</v>
      </c>
      <c r="B38" s="57">
        <v>612</v>
      </c>
      <c r="C38" s="57" t="s">
        <v>73</v>
      </c>
      <c r="D38" s="57" t="s">
        <v>66</v>
      </c>
      <c r="E38" s="58" t="s">
        <v>77</v>
      </c>
      <c r="F38" s="58" t="s">
        <v>127</v>
      </c>
      <c r="G38" s="58" t="s">
        <v>130</v>
      </c>
      <c r="H38" s="59">
        <v>632101</v>
      </c>
      <c r="I38" s="57" t="s">
        <v>78</v>
      </c>
      <c r="J38" s="60" t="s">
        <v>71</v>
      </c>
      <c r="K38" s="52" t="s">
        <v>128</v>
      </c>
      <c r="L38" s="61">
        <v>0</v>
      </c>
      <c r="M38" s="61">
        <v>0</v>
      </c>
      <c r="N38" s="61">
        <v>0</v>
      </c>
      <c r="O38" s="61">
        <v>0</v>
      </c>
    </row>
    <row r="39" spans="1:16" ht="12.75" customHeight="1">
      <c r="A39" s="105" t="s">
        <v>132</v>
      </c>
      <c r="P39" s="61"/>
    </row>
    <row r="40" spans="1:16" ht="12.75" customHeight="1">
      <c r="A40" s="57">
        <v>1000</v>
      </c>
      <c r="B40" s="57">
        <v>642</v>
      </c>
      <c r="C40" s="57" t="s">
        <v>73</v>
      </c>
      <c r="D40" s="57" t="s">
        <v>66</v>
      </c>
      <c r="E40" s="58" t="s">
        <v>77</v>
      </c>
      <c r="F40" s="58" t="s">
        <v>133</v>
      </c>
      <c r="G40" s="58" t="s">
        <v>69</v>
      </c>
      <c r="H40" s="59">
        <v>632101</v>
      </c>
      <c r="I40" s="57" t="s">
        <v>78</v>
      </c>
      <c r="J40" s="60" t="s">
        <v>71</v>
      </c>
      <c r="K40" s="52" t="s">
        <v>134</v>
      </c>
      <c r="L40" s="61">
        <v>458.61</v>
      </c>
      <c r="M40" s="61">
        <v>6604.65</v>
      </c>
      <c r="N40" s="61">
        <v>4500</v>
      </c>
      <c r="O40" s="61">
        <v>0</v>
      </c>
      <c r="P40" s="18">
        <v>3500</v>
      </c>
    </row>
    <row r="41" spans="1:16" ht="12.75" customHeight="1">
      <c r="A41" s="105" t="s">
        <v>136</v>
      </c>
      <c r="P41" s="61"/>
    </row>
    <row r="42" spans="1:16" ht="12.75" customHeight="1">
      <c r="A42" s="57">
        <v>1000</v>
      </c>
      <c r="B42" s="57">
        <v>730</v>
      </c>
      <c r="C42" s="57" t="s">
        <v>73</v>
      </c>
      <c r="D42" s="57" t="s">
        <v>66</v>
      </c>
      <c r="E42" s="58" t="s">
        <v>137</v>
      </c>
      <c r="F42" s="58" t="s">
        <v>138</v>
      </c>
      <c r="G42" s="58" t="s">
        <v>69</v>
      </c>
      <c r="H42" s="59">
        <v>632101</v>
      </c>
      <c r="I42" s="57" t="s">
        <v>78</v>
      </c>
      <c r="J42" s="60" t="s">
        <v>71</v>
      </c>
      <c r="K42" s="52" t="s">
        <v>139</v>
      </c>
      <c r="L42" s="61">
        <v>93035</v>
      </c>
      <c r="M42" s="61">
        <v>351734.73</v>
      </c>
      <c r="N42" s="61">
        <v>42100</v>
      </c>
      <c r="O42" s="61">
        <v>388</v>
      </c>
      <c r="P42" s="18">
        <v>31500</v>
      </c>
    </row>
    <row r="43" spans="1:16" ht="12.75" customHeight="1">
      <c r="A43" s="105" t="s">
        <v>141</v>
      </c>
      <c r="P43" s="61"/>
    </row>
    <row r="44" spans="1:16" ht="12.75" customHeight="1">
      <c r="A44" s="57">
        <v>1000</v>
      </c>
      <c r="B44" s="57">
        <v>810</v>
      </c>
      <c r="C44" s="57" t="s">
        <v>73</v>
      </c>
      <c r="D44" s="57" t="s">
        <v>66</v>
      </c>
      <c r="E44" s="58" t="s">
        <v>77</v>
      </c>
      <c r="F44" s="58" t="s">
        <v>142</v>
      </c>
      <c r="G44" s="58" t="s">
        <v>69</v>
      </c>
      <c r="H44" s="59">
        <v>632101</v>
      </c>
      <c r="I44" s="57" t="s">
        <v>78</v>
      </c>
      <c r="J44" s="60" t="s">
        <v>71</v>
      </c>
      <c r="K44" s="52" t="s">
        <v>140</v>
      </c>
      <c r="L44" s="61">
        <v>0</v>
      </c>
      <c r="M44" s="61">
        <v>3950</v>
      </c>
      <c r="N44" s="61">
        <v>1200</v>
      </c>
      <c r="O44" s="61">
        <v>696</v>
      </c>
      <c r="P44" s="18">
        <v>8600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K-12 CURRICULUM AND INSTRUCTION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632101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Curriculum and Instruction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2013-06-03T15:14:54Z</dcterms:modified>
  <cp:category/>
  <cp:version/>
  <cp:contentType/>
  <cp:contentStatus/>
</cp:coreProperties>
</file>