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<sst xmlns="http://schemas.openxmlformats.org/spreadsheetml/2006/main" count="97" uniqueCount="78">
  <si>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</si>
  <si>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</si>
  <si>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</si>
  <si>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</si>
  <si>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</si>
  <si>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</si>
  <si>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</si>
  <si>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</si>
  <si>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</si>
  <si>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</si>
  <si>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</si>
  <si>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</si>
  <si>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</si>
  <si>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</si>
  <si>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</si>
  <si>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</si>
  <si>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</si>
  <si>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</si>
  <si>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</si>
  <si>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</si>
  <si>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</si>
  <si>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</si>
  <si>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</si>
  <si>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</si>
  <si>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</si>
  <si>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</si>
  <si>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</si>
  <si>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</si>
  <si>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</si>
  <si>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</si>
  <si>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</si>
  <si>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</si>
  <si>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</si>
  <si>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</si>
  <si>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</si>
  <si>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</si>
  <si>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</si>
  <si>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</si>
  <si>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</si>
  <si>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</si>
  <si>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</si>
  <si>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</si>
  <si>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</si>
  <si>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</si>
  <si>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</si>
  <si>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</si>
  <si>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</si>
  <si>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</si>
  <si>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</si>
  <si>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</si>
  <si>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</si>
  <si>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</si>
  <si>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</si>
  <si>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</si>
  <si>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</si>
  <si>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</si>
  <si>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</si>
  <si>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</si>
  <si>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</si>
  <si>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</si>
  <si>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CAREER TECH IN MIDDLE SCHOOLS</t>
  </si>
  <si>
    <t>PROJECT 365101 LOC all</t>
  </si>
  <si>
    <t>Curriculum and Instruction</t>
  </si>
  <si>
    <t>X</t>
  </si>
  <si>
    <t>SUPPLIES</t>
  </si>
  <si>
    <t>SUPPLIES (610)</t>
  </si>
  <si>
    <t>101</t>
  </si>
  <si>
    <t>38</t>
  </si>
  <si>
    <t>53</t>
  </si>
  <si>
    <t>00</t>
  </si>
  <si>
    <t>365101</t>
  </si>
  <si>
    <t>794</t>
  </si>
  <si>
    <t>3011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</si>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</sst>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610</v>
      </c>
      <c r="C8" s="65" t="s">
        <v>64</v>
      </c>
      <c r="D8" s="67">
        <v>9798.24</v>
      </c>
      <c r="E8" s="67">
        <v>9261.82</v>
      </c>
      <c r="F8" s="67">
        <v>10548</v>
      </c>
      <c r="G8" s="67">
        <f>SUMIF(DISCRETIONARY!B11:B65536,"="&amp;SUMMARY!B8,DISCRETIONARY!$P$11:$P$65536)+SUMIF(PERSONNEL!$A$10:$A$65536,"="&amp;SUMMARY!B8,PERSONNEL!$L$10:$L$65536)</f>
        <v>35000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730</v>
      </c>
      <c r="C9" s="65" t="s">
        <v>73</v>
      </c>
      <c r="D9" s="67">
        <v>26776.36</v>
      </c>
      <c r="E9" s="67">
        <v>28153.08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0:14" ht="13.5" thickBot="1"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3:14" ht="13.5" thickBot="1">
      <c r="C11" s="107" t="s">
        <v>8</v>
      </c>
      <c r="D11" s="108">
        <f>SUM(D8:D9)</f>
        <v>36574.6</v>
      </c>
      <c r="E11" s="109">
        <f>SUM(E8:E9)</f>
        <v>37414.9</v>
      </c>
      <c r="F11" s="109">
        <f>SUM(F8:F9)</f>
        <v>10548</v>
      </c>
      <c r="G11" s="110">
        <f>SUM(G8:G9)</f>
        <v>35000</v>
      </c>
      <c r="H11" s="106">
        <f>(G11-F11)/F11</f>
        <v>2.3181645809632156</v>
      </c>
      <c r="J11" s="103" t="s">
        <v>59</v>
      </c>
      <c r="K11" s="67">
        <v>10548</v>
      </c>
      <c r="L11" s="67">
        <v>35000</v>
      </c>
      <c r="M11" s="67">
        <f>L11-K11</f>
        <v>24452</v>
      </c>
      <c r="N11" s="104">
        <f>M11/K11</f>
        <v>2.3181645809632156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CAREER TECH IN MIDDLE SCHOOLS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365101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Curriculum and Instruction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36574.6</v>
      </c>
      <c r="M9" s="55">
        <f>SUMIF($C10:$C65536,"=X",M10:M65536)</f>
        <v>37414.9</v>
      </c>
      <c r="N9" s="55">
        <f>SUMIF($C10:$C65536,"=X",N10:N65536)</f>
        <v>10548</v>
      </c>
      <c r="O9" s="92">
        <f>SUMIF($C10:$C65536,"=X",O10:O65536)</f>
        <v>2400</v>
      </c>
      <c r="P9" s="89">
        <f>SUMIF(C10:C65536,"=X",P10:P65536)+SUMIF(C10:C65536,"=X",Q10:Q65536)</f>
        <v>35000</v>
      </c>
      <c r="T9" s="93">
        <f>IF(N9=0,0,(P9-N9)/N9)</f>
        <v>2.3181645809632156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1000</v>
      </c>
      <c r="B12" s="57">
        <v>610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64</v>
      </c>
      <c r="L12" s="61">
        <v>9798.24</v>
      </c>
      <c r="M12" s="61">
        <v>9261.82</v>
      </c>
      <c r="N12" s="61">
        <v>10548</v>
      </c>
      <c r="O12" s="61">
        <v>2400</v>
      </c>
      <c r="P12" s="18">
        <v>35000</v>
      </c>
    </row>
    <row r="13" spans="1:16" ht="12.75" customHeight="1">
      <c r="A13" s="105" t="s">
        <v>74</v>
      </c>
      <c r="P13" s="61"/>
    </row>
    <row r="14" spans="1:15" ht="12.75" customHeight="1">
      <c r="A14" s="57">
        <v>1000</v>
      </c>
      <c r="B14" s="57">
        <v>730</v>
      </c>
      <c r="C14" s="57" t="s">
        <v>63</v>
      </c>
      <c r="D14" s="57" t="s">
        <v>66</v>
      </c>
      <c r="E14" s="58" t="s">
        <v>75</v>
      </c>
      <c r="F14" s="58" t="s">
        <v>76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77</v>
      </c>
      <c r="L14" s="61">
        <v>26776.36</v>
      </c>
      <c r="M14" s="61">
        <v>28153.08</v>
      </c>
      <c r="N14" s="61">
        <v>0</v>
      </c>
      <c r="O14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CAREER TECH IN MIDDLE SCHOOLS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365101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Curriculum and Instruction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2013-06-03T15:14:45Z</dcterms:modified>
  <cp:category/>
  <cp:version/>
  <cp:contentType/>
  <cp:contentStatus/>
</cp:coreProperties>
</file>