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<sst xmlns="http://schemas.openxmlformats.org/spreadsheetml/2006/main" count="469" uniqueCount="135">
  <si>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</si>
  <si>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</si>
  <si>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</si>
  <si>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</si>
  <si>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</si>
  <si>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</si>
  <si>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</si>
  <si>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</si>
  <si>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</si>
  <si>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</si>
  <si>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</si>
  <si>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</si>
  <si>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</si>
  <si>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</si>
  <si>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</si>
  <si>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</si>
  <si>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</si>
  <si>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</si>
  <si>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</si>
  <si>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</si>
  <si>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</si>
  <si>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</si>
  <si>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</si>
  <si>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</si>
  <si>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</si>
  <si>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</si>
  <si>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</si>
  <si>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</si>
  <si>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</si>
  <si>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</si>
  <si>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</si>
  <si>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</si>
  <si>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</si>
  <si>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</si>
  <si>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</si>
  <si>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</si>
  <si>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</si>
  <si>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</si>
  <si>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</si>
  <si>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</si>
  <si>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</si>
  <si>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</si>
  <si>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</si>
  <si>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</si>
  <si>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</si>
  <si>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</si>
  <si>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</si>
  <si>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</si>
  <si>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</si>
  <si>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</si>
  <si>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</si>
  <si>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</si>
  <si>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</si>
  <si>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</si>
  <si>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</si>
  <si>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</si>
  <si>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</si>
  <si>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</si>
  <si>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</si>
  <si>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</si>
  <si>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ROTC NAVY (BOARD)</t>
  </si>
  <si>
    <t>PROJECT 037101 LOC all</t>
  </si>
  <si>
    <t>Curriculum and Instruction</t>
  </si>
  <si>
    <t>X</t>
  </si>
  <si>
    <t>TEACHERS</t>
  </si>
  <si>
    <t>TEACHERS (110)</t>
  </si>
  <si>
    <t>ROTC, Navy Officer</t>
  </si>
  <si>
    <t>101</t>
  </si>
  <si>
    <t>38</t>
  </si>
  <si>
    <t>05</t>
  </si>
  <si>
    <t>00</t>
  </si>
  <si>
    <t>037101</t>
  </si>
  <si>
    <t>519</t>
  </si>
  <si>
    <t>0000</t>
  </si>
  <si>
    <t>530080</t>
  </si>
  <si>
    <t>5193L0300</t>
  </si>
  <si>
    <t>B</t>
  </si>
  <si>
    <t>01</t>
  </si>
  <si>
    <t>M20</t>
  </si>
  <si>
    <t>NORM</t>
  </si>
  <si>
    <t>T9999</t>
  </si>
  <si>
    <t>ROTC, Navy Enlisted</t>
  </si>
  <si>
    <t>530075</t>
  </si>
  <si>
    <t>5193L0600</t>
  </si>
  <si>
    <t>527</t>
  </si>
  <si>
    <t>5273L0600</t>
  </si>
  <si>
    <t>T0109</t>
  </si>
  <si>
    <t>5273L0300</t>
  </si>
  <si>
    <t>T0217</t>
  </si>
  <si>
    <t>529</t>
  </si>
  <si>
    <t>5293L0300</t>
  </si>
  <si>
    <t>533</t>
  </si>
  <si>
    <t>5333L0300</t>
  </si>
  <si>
    <t>T0214</t>
  </si>
  <si>
    <t>5333L0600</t>
  </si>
  <si>
    <t>557</t>
  </si>
  <si>
    <t>5573L0300</t>
  </si>
  <si>
    <t>5573L0600</t>
  </si>
  <si>
    <t>574</t>
  </si>
  <si>
    <t>5743L0300</t>
  </si>
  <si>
    <t>5743L0600</t>
  </si>
  <si>
    <t>02</t>
  </si>
  <si>
    <t>576</t>
  </si>
  <si>
    <t>5763L0600</t>
  </si>
  <si>
    <t>5763L0300</t>
  </si>
  <si>
    <t>578</t>
  </si>
  <si>
    <t>5783L0600</t>
  </si>
  <si>
    <t>5783L0300</t>
  </si>
  <si>
    <t>580</t>
  </si>
  <si>
    <t>5803L0600</t>
  </si>
  <si>
    <t>5803L0300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</si>
  <si>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</si>
  <si>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</si>
  <si>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</si>
  <si>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</si>
  <si>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</si>
  <si>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</si>
  <si>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10</t>
  </si>
  <si>
    <t>SYS</t>
  </si>
  <si>
    <t>PURCHASED SERVICES-OTHER FEES</t>
  </si>
  <si>
    <t>745</t>
  </si>
  <si>
    <t>OTHER COST-PROFESSIONAL/TECHNI</t>
  </si>
  <si>
    <t>TRAVEL - EMPLOYEES</t>
  </si>
  <si>
    <t>TRAVEL - EMPLOYEES (580)</t>
  </si>
  <si>
    <t>33</t>
  </si>
  <si>
    <t>TRAVEL-PROFESSIONAL</t>
  </si>
  <si>
    <t>SUPPLIES</t>
  </si>
  <si>
    <t>SUPPLIES (610)</t>
  </si>
  <si>
    <t>53</t>
  </si>
  <si>
    <t>SUPPLIES-TEACHING</t>
  </si>
  <si>
    <t>OPERATING TRANSFERS TO OTHER FUNDS</t>
  </si>
  <si>
    <t>OPERATING TRANSFERS TO OTHER FUNDS (930)</t>
  </si>
  <si>
    <t>86</t>
  </si>
  <si>
    <t>75</t>
  </si>
  <si>
    <t>INTRAFUND TRF OUT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</si>
</sst>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778628.62</v>
      </c>
      <c r="E8" s="67">
        <v>787044.92</v>
      </c>
      <c r="F8" s="67">
        <v>460198</v>
      </c>
      <c r="G8" s="67">
        <f>SUMIF(DISCRETIONARY!B11:B65536,"="&amp;SUMMARY!B8,DISCRETIONARY!$P$11:$P$65536)+SUMIF(PERSONNEL!$A$10:$A$65536,"="&amp;SUMMARY!B8,PERSONNEL!$L$10:$L$65536)</f>
        <v>755264.2169999997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210</v>
      </c>
      <c r="C9" s="65" t="s">
        <v>111</v>
      </c>
      <c r="D9" s="67">
        <v>88171.15</v>
      </c>
      <c r="E9" s="67">
        <v>88900.86</v>
      </c>
      <c r="F9" s="67">
        <v>77246</v>
      </c>
      <c r="G9" s="67">
        <f>SUMIF(DISCRETIONARY!B11:B65536,"="&amp;SUMMARY!B9,DISCRETIONARY!$P$11:$P$65536)+SUMIF(PERSONNEL!$A$10:$A$65536,"="&amp;SUMMARY!B9,PERSONNEL!$L$10:$L$65536)+SUM(PERSONNEL!$AD$10:$AE$65536)</f>
        <v>11340</v>
      </c>
      <c r="J9" s="103" t="s">
        <v>58</v>
      </c>
      <c r="K9" s="67">
        <v>460198</v>
      </c>
      <c r="L9" s="67">
        <v>755264.217</v>
      </c>
      <c r="M9" s="67">
        <f>L9-K9</f>
        <v>295066.21699999995</v>
      </c>
      <c r="N9" s="104">
        <f>M9/K9</f>
        <v>0.6411723149600823</v>
      </c>
    </row>
    <row r="10" spans="1:14" ht="12.75">
      <c r="A10" s="65" t="s">
        <v>63</v>
      </c>
      <c r="B10" s="66">
        <v>230</v>
      </c>
      <c r="C10" s="65" t="s">
        <v>112</v>
      </c>
      <c r="D10" s="67">
        <v>78729.61</v>
      </c>
      <c r="E10" s="67">
        <v>79903.04</v>
      </c>
      <c r="F10" s="67">
        <v>52508</v>
      </c>
      <c r="G10" s="67">
        <f>SUMIF(DISCRETIONARY!B11:B65536,"="&amp;SUMMARY!B10,DISCRETIONARY!$P$11:$P$65536)+SUMIF(PERSONNEL!$A$10:$A$65536,"="&amp;SUMMARY!B10,PERSONNEL!$L$10:$L$65536)+SUM(PERSONNEL!$AC$10:$AC$65536)</f>
        <v>92746.44584760001</v>
      </c>
      <c r="J10" s="103" t="s">
        <v>25</v>
      </c>
      <c r="K10" s="67">
        <v>141958</v>
      </c>
      <c r="L10" s="67">
        <v>125563.4458476</v>
      </c>
      <c r="M10" s="67">
        <f>L10-K10</f>
        <v>-16394.5541524</v>
      </c>
      <c r="N10" s="104">
        <f>M10/K10</f>
        <v>-0.11548876535595035</v>
      </c>
    </row>
    <row r="11" spans="1:14" ht="12.75">
      <c r="A11" s="65" t="s">
        <v>63</v>
      </c>
      <c r="B11" s="66">
        <v>290</v>
      </c>
      <c r="C11" s="65" t="s">
        <v>113</v>
      </c>
      <c r="D11" s="67">
        <v>19317.75</v>
      </c>
      <c r="E11" s="67">
        <v>18779.16</v>
      </c>
      <c r="F11" s="67">
        <v>12204</v>
      </c>
      <c r="G11" s="67">
        <f>SUMIF(DISCRETIONARY!B11:B65536,"="&amp;SUMMARY!B11,DISCRETIONARY!$P$11:$P$65536)+SUM(DISCRETIONARY!$Q$10:$Q$65536)+SUMIF(PERSONNEL!$A$10:$A$65536,"="&amp;SUMMARY!B11,PERSONNEL!$L$10:$L$65536)+SUM(PERSONNEL!$AB$10:$AB$65536)</f>
        <v>21477</v>
      </c>
      <c r="J11" s="103" t="s">
        <v>59</v>
      </c>
      <c r="K11" s="67">
        <v>77010</v>
      </c>
      <c r="L11" s="67">
        <v>77010</v>
      </c>
      <c r="M11" s="67">
        <f>L11-K11</f>
        <v>0</v>
      </c>
      <c r="N11" s="104">
        <f>M11/K11</f>
        <v>0</v>
      </c>
    </row>
    <row r="12" spans="1:7" ht="12.75">
      <c r="A12" s="65" t="s">
        <v>63</v>
      </c>
      <c r="B12" s="66">
        <v>300</v>
      </c>
      <c r="C12" s="65" t="s">
        <v>114</v>
      </c>
      <c r="D12" s="67">
        <v>11810.7</v>
      </c>
      <c r="E12" s="67">
        <v>22687.43</v>
      </c>
      <c r="F12" s="67">
        <v>24510</v>
      </c>
      <c r="G12" s="67">
        <f>SUMIF(DISCRETIONARY!B11:B65536,"="&amp;SUMMARY!B12,DISCRETIONARY!$P$11:$P$65536)+SUMIF(PERSONNEL!$A$10:$A$65536,"="&amp;SUMMARY!B12,PERSONNEL!$L$10:$L$65536)</f>
        <v>24510</v>
      </c>
    </row>
    <row r="13" spans="1:7" ht="12.75">
      <c r="A13" s="65" t="s">
        <v>63</v>
      </c>
      <c r="B13" s="66">
        <v>580</v>
      </c>
      <c r="C13" s="65" t="s">
        <v>122</v>
      </c>
      <c r="D13" s="67">
        <v>225</v>
      </c>
      <c r="E13" s="67">
        <v>83.13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spans="1:7" ht="12.75">
      <c r="A14" s="65" t="s">
        <v>63</v>
      </c>
      <c r="B14" s="66">
        <v>610</v>
      </c>
      <c r="C14" s="65" t="s">
        <v>126</v>
      </c>
      <c r="D14" s="67">
        <v>2591.06</v>
      </c>
      <c r="E14" s="67">
        <v>2113.55</v>
      </c>
      <c r="F14" s="67">
        <v>47500</v>
      </c>
      <c r="G14" s="67">
        <f>SUMIF(DISCRETIONARY!B11:B65536,"="&amp;SUMMARY!B14,DISCRETIONARY!$P$11:$P$65536)+SUMIF(PERSONNEL!$A$10:$A$65536,"="&amp;SUMMARY!B14,PERSONNEL!$L$10:$L$65536)</f>
        <v>47500</v>
      </c>
    </row>
    <row r="15" spans="1:7" ht="12.75">
      <c r="A15" s="65" t="s">
        <v>63</v>
      </c>
      <c r="B15" s="66">
        <v>930</v>
      </c>
      <c r="C15" s="65" t="s">
        <v>130</v>
      </c>
      <c r="D15" s="67">
        <v>116061</v>
      </c>
      <c r="E15" s="67">
        <v>116061</v>
      </c>
      <c r="F15" s="67">
        <v>5000</v>
      </c>
      <c r="G15" s="67">
        <f>SUMIF(DISCRETIONARY!B11:B65536,"="&amp;SUMMARY!B15,DISCRETIONARY!$P$11:$P$65536)+SUMIF(PERSONNEL!$A$10:$A$65536,"="&amp;SUMMARY!B15,PERSONNEL!$L$10:$L$65536)</f>
        <v>5000</v>
      </c>
    </row>
    <row r="16" ht="13.5" thickBot="1"/>
    <row r="17" spans="3:8" ht="13.5" thickBot="1">
      <c r="C17" s="108" t="s">
        <v>8</v>
      </c>
      <c r="D17" s="109">
        <f>SUM(D8:D15)</f>
        <v>1095534.8900000001</v>
      </c>
      <c r="E17" s="110">
        <f>SUM(E8:E15)</f>
        <v>1115573.0900000003</v>
      </c>
      <c r="F17" s="110">
        <f>SUM(F8:F15)</f>
        <v>679166</v>
      </c>
      <c r="G17" s="111">
        <f>SUM(G8:G15)</f>
        <v>957837.6628475997</v>
      </c>
      <c r="H17" s="107">
        <f>(G17-F17)/F17</f>
        <v>0.41031450756898863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9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ROTC NAVY (BOARD)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037101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Curriculum and Instruction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130687.76</v>
      </c>
      <c r="M9" s="55">
        <f>SUMIF($C10:$C65536,"=X",M10:M65536)</f>
        <v>140945.11</v>
      </c>
      <c r="N9" s="55">
        <f>SUMIF($C10:$C65536,"=X",N10:N65536)</f>
        <v>77010</v>
      </c>
      <c r="O9" s="92">
        <f>SUMIF($C10:$C65536,"=X",O10:O65536)</f>
        <v>13333.29</v>
      </c>
      <c r="P9" s="89">
        <f>SUMIF(C10:C65536,"=X",P10:P65536)+SUMIF(C10:C65536,"=X",Q10:Q65536)</f>
        <v>77010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115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67</v>
      </c>
      <c r="E12" s="58" t="s">
        <v>68</v>
      </c>
      <c r="F12" s="58" t="s">
        <v>116</v>
      </c>
      <c r="G12" s="58" t="s">
        <v>117</v>
      </c>
      <c r="H12" s="59" t="s">
        <v>71</v>
      </c>
      <c r="I12" s="57" t="s">
        <v>118</v>
      </c>
      <c r="J12" s="60" t="s">
        <v>73</v>
      </c>
      <c r="K12" s="52" t="s">
        <v>119</v>
      </c>
      <c r="L12" s="61">
        <v>11810.7</v>
      </c>
      <c r="M12" s="61">
        <v>22687.43</v>
      </c>
      <c r="N12" s="61">
        <v>0</v>
      </c>
      <c r="O12" s="61">
        <v>0</v>
      </c>
    </row>
    <row r="13" spans="1:16" ht="12.75" customHeight="1">
      <c r="A13" s="57">
        <v>2210</v>
      </c>
      <c r="B13" s="57">
        <v>300</v>
      </c>
      <c r="C13" s="57" t="s">
        <v>63</v>
      </c>
      <c r="D13" s="57" t="s">
        <v>67</v>
      </c>
      <c r="E13" s="58" t="s">
        <v>68</v>
      </c>
      <c r="F13" s="58" t="s">
        <v>116</v>
      </c>
      <c r="G13" s="58" t="s">
        <v>70</v>
      </c>
      <c r="H13" s="59" t="s">
        <v>71</v>
      </c>
      <c r="I13" s="57" t="s">
        <v>120</v>
      </c>
      <c r="J13" s="60" t="s">
        <v>73</v>
      </c>
      <c r="K13" s="52" t="s">
        <v>121</v>
      </c>
      <c r="L13" s="61">
        <v>0</v>
      </c>
      <c r="M13" s="61">
        <v>0</v>
      </c>
      <c r="N13" s="61">
        <v>24510</v>
      </c>
      <c r="O13" s="61">
        <v>5938</v>
      </c>
      <c r="P13" s="18">
        <v>24510</v>
      </c>
    </row>
    <row r="14" spans="1:16" ht="12.75" customHeight="1">
      <c r="A14" s="106" t="s">
        <v>123</v>
      </c>
      <c r="P14" s="61"/>
    </row>
    <row r="15" spans="1:15" ht="12.75" customHeight="1">
      <c r="A15" s="57">
        <v>2210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124</v>
      </c>
      <c r="G15" s="58" t="s">
        <v>70</v>
      </c>
      <c r="H15" s="59" t="s">
        <v>71</v>
      </c>
      <c r="I15" s="57" t="s">
        <v>120</v>
      </c>
      <c r="J15" s="60" t="s">
        <v>73</v>
      </c>
      <c r="K15" s="52" t="s">
        <v>125</v>
      </c>
      <c r="L15" s="61">
        <v>225</v>
      </c>
      <c r="M15" s="61">
        <v>83.13</v>
      </c>
      <c r="N15" s="61">
        <v>0</v>
      </c>
      <c r="O15" s="61">
        <v>0</v>
      </c>
    </row>
    <row r="16" spans="1:16" ht="12.75" customHeight="1">
      <c r="A16" s="106" t="s">
        <v>127</v>
      </c>
      <c r="P16" s="61"/>
    </row>
    <row r="17" spans="1:16" ht="12.75" customHeight="1">
      <c r="A17" s="57">
        <v>2210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128</v>
      </c>
      <c r="G17" s="58" t="s">
        <v>70</v>
      </c>
      <c r="H17" s="59" t="s">
        <v>71</v>
      </c>
      <c r="I17" s="57" t="s">
        <v>120</v>
      </c>
      <c r="J17" s="60" t="s">
        <v>73</v>
      </c>
      <c r="K17" s="52" t="s">
        <v>129</v>
      </c>
      <c r="L17" s="61">
        <v>2591.06</v>
      </c>
      <c r="M17" s="61">
        <v>2113.55</v>
      </c>
      <c r="N17" s="61">
        <v>47500</v>
      </c>
      <c r="O17" s="61">
        <v>7395.29</v>
      </c>
      <c r="P17" s="18">
        <v>47500</v>
      </c>
    </row>
    <row r="18" spans="1:16" ht="12.75" customHeight="1">
      <c r="A18" s="106" t="s">
        <v>131</v>
      </c>
      <c r="P18" s="61"/>
    </row>
    <row r="19" spans="1:16" ht="12.75" customHeight="1">
      <c r="A19" s="57">
        <v>5000</v>
      </c>
      <c r="B19" s="57">
        <v>930</v>
      </c>
      <c r="C19" s="57" t="s">
        <v>63</v>
      </c>
      <c r="D19" s="57" t="s">
        <v>67</v>
      </c>
      <c r="E19" s="58" t="s">
        <v>132</v>
      </c>
      <c r="F19" s="58" t="s">
        <v>133</v>
      </c>
      <c r="G19" s="58" t="s">
        <v>77</v>
      </c>
      <c r="H19" s="59" t="s">
        <v>71</v>
      </c>
      <c r="I19" s="57" t="s">
        <v>118</v>
      </c>
      <c r="J19" s="60" t="s">
        <v>73</v>
      </c>
      <c r="K19" s="52" t="s">
        <v>134</v>
      </c>
      <c r="L19" s="61">
        <v>116061</v>
      </c>
      <c r="M19" s="61">
        <v>116061</v>
      </c>
      <c r="N19" s="61">
        <v>5000</v>
      </c>
      <c r="O19" s="61">
        <v>0</v>
      </c>
      <c r="P19" s="18">
        <v>5000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3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ROTC NAVY (BOARD)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11.299999999999999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037101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Curriculum and Instruction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755264.2169999997</v>
      </c>
      <c r="M8" s="72">
        <f>SUM(M11:M65536)</f>
        <v>125563.44584760001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0.6</v>
      </c>
      <c r="L11" s="36">
        <v>47955.516</v>
      </c>
      <c r="M11" s="36">
        <v>7159.937364800001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44.4033</v>
      </c>
      <c r="Z11" s="23">
        <v>0.6</v>
      </c>
      <c r="AA11" s="99">
        <v>0.6</v>
      </c>
      <c r="AB11" s="78">
        <v>1271</v>
      </c>
      <c r="AC11" s="78">
        <v>5888.937364800001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0.5</v>
      </c>
      <c r="L12" s="36">
        <v>31745.045</v>
      </c>
      <c r="M12" s="36">
        <v>10409.291526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35.2723</v>
      </c>
      <c r="Z12" s="23">
        <v>0.5</v>
      </c>
      <c r="AA12" s="99">
        <v>0.5</v>
      </c>
      <c r="AB12" s="78">
        <v>841</v>
      </c>
      <c r="AC12" s="78">
        <v>3898.291526</v>
      </c>
      <c r="AD12" s="78">
        <v>5670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84</v>
      </c>
      <c r="J13" s="34" t="s">
        <v>73</v>
      </c>
      <c r="K13" s="35">
        <v>0.5</v>
      </c>
      <c r="L13" s="36">
        <v>23365.38</v>
      </c>
      <c r="M13" s="36">
        <v>3488.268664</v>
      </c>
      <c r="P13" s="23" t="s">
        <v>82</v>
      </c>
      <c r="Q13" s="23" t="s">
        <v>85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86</v>
      </c>
      <c r="W13" s="78">
        <v>25.9615</v>
      </c>
      <c r="Z13" s="23">
        <v>0.5</v>
      </c>
      <c r="AA13" s="99">
        <v>0.5</v>
      </c>
      <c r="AB13" s="78">
        <v>619</v>
      </c>
      <c r="AC13" s="78">
        <v>2869.268664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84</v>
      </c>
      <c r="J14" s="34" t="s">
        <v>73</v>
      </c>
      <c r="K14" s="35">
        <v>0.5</v>
      </c>
      <c r="L14" s="36">
        <v>35442.945</v>
      </c>
      <c r="M14" s="36">
        <v>5291.393646</v>
      </c>
      <c r="P14" s="23" t="s">
        <v>74</v>
      </c>
      <c r="Q14" s="23" t="s">
        <v>87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88</v>
      </c>
      <c r="W14" s="78">
        <v>39.3811</v>
      </c>
      <c r="Z14" s="23">
        <v>0.5</v>
      </c>
      <c r="AA14" s="99">
        <v>0.5</v>
      </c>
      <c r="AB14" s="78">
        <v>939</v>
      </c>
      <c r="AC14" s="78">
        <v>4352.393646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84</v>
      </c>
      <c r="J15" s="34" t="s">
        <v>73</v>
      </c>
      <c r="K15" s="35">
        <v>0.5</v>
      </c>
      <c r="L15" s="36">
        <v>34573.315</v>
      </c>
      <c r="M15" s="36">
        <v>5161.6030820000005</v>
      </c>
      <c r="P15" s="23" t="s">
        <v>82</v>
      </c>
      <c r="Q15" s="23" t="s">
        <v>85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80</v>
      </c>
      <c r="W15" s="78">
        <v>38.4148</v>
      </c>
      <c r="Z15" s="23">
        <v>0.5</v>
      </c>
      <c r="AA15" s="99">
        <v>0.5</v>
      </c>
      <c r="AB15" s="78">
        <v>916</v>
      </c>
      <c r="AC15" s="78">
        <v>4245.6030820000005</v>
      </c>
      <c r="AD15" s="78">
        <v>0</v>
      </c>
      <c r="AE15" s="78">
        <v>0</v>
      </c>
    </row>
    <row r="16" spans="1:31" ht="12.75">
      <c r="A16" s="23">
        <v>110</v>
      </c>
      <c r="B16" s="23">
        <v>1000</v>
      </c>
      <c r="C16" s="30" t="s">
        <v>66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89</v>
      </c>
      <c r="J16" s="34" t="s">
        <v>73</v>
      </c>
      <c r="K16" s="35">
        <v>0.5</v>
      </c>
      <c r="L16" s="36">
        <v>28353.355</v>
      </c>
      <c r="M16" s="36">
        <v>4232.791994</v>
      </c>
      <c r="P16" s="23" t="s">
        <v>74</v>
      </c>
      <c r="Q16" s="23" t="s">
        <v>90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80</v>
      </c>
      <c r="W16" s="78">
        <v>31.5037</v>
      </c>
      <c r="Z16" s="23">
        <v>0.5</v>
      </c>
      <c r="AA16" s="99">
        <v>0.5</v>
      </c>
      <c r="AB16" s="78">
        <v>751</v>
      </c>
      <c r="AC16" s="78">
        <v>3481.791994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66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89</v>
      </c>
      <c r="J17" s="34" t="s">
        <v>73</v>
      </c>
      <c r="K17" s="35">
        <v>0.5</v>
      </c>
      <c r="L17" s="36">
        <v>42662.67</v>
      </c>
      <c r="M17" s="36">
        <v>6369.975876</v>
      </c>
      <c r="P17" s="23" t="s">
        <v>74</v>
      </c>
      <c r="Q17" s="23" t="s">
        <v>90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80</v>
      </c>
      <c r="W17" s="78">
        <v>47.403</v>
      </c>
      <c r="Z17" s="23">
        <v>0.5</v>
      </c>
      <c r="AA17" s="99">
        <v>0.5</v>
      </c>
      <c r="AB17" s="78">
        <v>1131</v>
      </c>
      <c r="AC17" s="78">
        <v>5238.975876</v>
      </c>
      <c r="AD17" s="78">
        <v>0</v>
      </c>
      <c r="AE17" s="78">
        <v>0</v>
      </c>
    </row>
    <row r="18" spans="1:31" ht="12.75">
      <c r="A18" s="23">
        <v>110</v>
      </c>
      <c r="B18" s="23">
        <v>1000</v>
      </c>
      <c r="C18" s="30" t="s">
        <v>66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91</v>
      </c>
      <c r="J18" s="34" t="s">
        <v>73</v>
      </c>
      <c r="K18" s="35">
        <v>0.5</v>
      </c>
      <c r="L18" s="36">
        <v>32453.435</v>
      </c>
      <c r="M18" s="36">
        <v>4845.281818</v>
      </c>
      <c r="P18" s="23" t="s">
        <v>74</v>
      </c>
      <c r="Q18" s="23" t="s">
        <v>92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93</v>
      </c>
      <c r="W18" s="78">
        <v>36.0594</v>
      </c>
      <c r="Z18" s="23">
        <v>0.5</v>
      </c>
      <c r="AA18" s="99">
        <v>0.5</v>
      </c>
      <c r="AB18" s="78">
        <v>860</v>
      </c>
      <c r="AC18" s="78">
        <v>3985.2818180000004</v>
      </c>
      <c r="AD18" s="78">
        <v>0</v>
      </c>
      <c r="AE18" s="78">
        <v>0</v>
      </c>
    </row>
    <row r="19" spans="1:31" ht="12.75">
      <c r="A19" s="23">
        <v>110</v>
      </c>
      <c r="B19" s="23">
        <v>1000</v>
      </c>
      <c r="C19" s="30" t="s">
        <v>81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91</v>
      </c>
      <c r="J19" s="34" t="s">
        <v>73</v>
      </c>
      <c r="K19" s="35">
        <v>0.5</v>
      </c>
      <c r="L19" s="36">
        <v>33218.165</v>
      </c>
      <c r="M19" s="36">
        <v>10629.190662</v>
      </c>
      <c r="P19" s="23" t="s">
        <v>82</v>
      </c>
      <c r="Q19" s="23" t="s">
        <v>94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80</v>
      </c>
      <c r="W19" s="78">
        <v>36.9091</v>
      </c>
      <c r="Z19" s="23">
        <v>0.5</v>
      </c>
      <c r="AA19" s="99">
        <v>0.5</v>
      </c>
      <c r="AB19" s="78">
        <v>880</v>
      </c>
      <c r="AC19" s="78">
        <v>4079.1906620000004</v>
      </c>
      <c r="AD19" s="78">
        <v>5670</v>
      </c>
      <c r="AE19" s="78">
        <v>0</v>
      </c>
    </row>
    <row r="20" spans="1:31" ht="12.75">
      <c r="A20" s="23">
        <v>110</v>
      </c>
      <c r="B20" s="23">
        <v>1000</v>
      </c>
      <c r="C20" s="30" t="s">
        <v>66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95</v>
      </c>
      <c r="J20" s="34" t="s">
        <v>73</v>
      </c>
      <c r="K20" s="35">
        <v>0.5</v>
      </c>
      <c r="L20" s="36">
        <v>37126.445</v>
      </c>
      <c r="M20" s="36">
        <v>5543.127446</v>
      </c>
      <c r="P20" s="23" t="s">
        <v>74</v>
      </c>
      <c r="Q20" s="23" t="s">
        <v>96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80</v>
      </c>
      <c r="W20" s="78">
        <v>41.25160000000001</v>
      </c>
      <c r="Z20" s="23">
        <v>0.5</v>
      </c>
      <c r="AA20" s="99">
        <v>0.5</v>
      </c>
      <c r="AB20" s="78">
        <v>984</v>
      </c>
      <c r="AC20" s="78">
        <v>4559.127446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81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95</v>
      </c>
      <c r="J21" s="34" t="s">
        <v>73</v>
      </c>
      <c r="K21" s="35">
        <v>0.5</v>
      </c>
      <c r="L21" s="36">
        <v>23637.225</v>
      </c>
      <c r="M21" s="36">
        <v>3528.65123</v>
      </c>
      <c r="P21" s="23" t="s">
        <v>82</v>
      </c>
      <c r="Q21" s="23" t="s">
        <v>97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80</v>
      </c>
      <c r="W21" s="78">
        <v>26.2636</v>
      </c>
      <c r="Z21" s="23">
        <v>0.5</v>
      </c>
      <c r="AA21" s="99">
        <v>0.5</v>
      </c>
      <c r="AB21" s="78">
        <v>626</v>
      </c>
      <c r="AC21" s="78">
        <v>2902.65123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81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95</v>
      </c>
      <c r="J22" s="34" t="s">
        <v>73</v>
      </c>
      <c r="K22" s="35">
        <v>0.5</v>
      </c>
      <c r="L22" s="36">
        <v>32307.6</v>
      </c>
      <c r="M22" s="36">
        <v>4823.37328</v>
      </c>
      <c r="P22" s="23" t="s">
        <v>82</v>
      </c>
      <c r="Q22" s="23" t="s">
        <v>97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80</v>
      </c>
      <c r="W22" s="78">
        <v>35.8973</v>
      </c>
      <c r="Z22" s="23">
        <v>0.5</v>
      </c>
      <c r="AA22" s="99">
        <v>0.5</v>
      </c>
      <c r="AB22" s="78">
        <v>856</v>
      </c>
      <c r="AC22" s="78">
        <v>3967.3732800000002</v>
      </c>
      <c r="AD22" s="78">
        <v>0</v>
      </c>
      <c r="AE22" s="78">
        <v>0</v>
      </c>
    </row>
    <row r="23" spans="1:31" ht="12.75">
      <c r="A23" s="23">
        <v>110</v>
      </c>
      <c r="B23" s="23">
        <v>1000</v>
      </c>
      <c r="C23" s="30" t="s">
        <v>66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98</v>
      </c>
      <c r="J23" s="34" t="s">
        <v>73</v>
      </c>
      <c r="K23" s="35">
        <v>0.6</v>
      </c>
      <c r="L23" s="36">
        <v>46516.578</v>
      </c>
      <c r="M23" s="36">
        <v>6945.2357784000005</v>
      </c>
      <c r="P23" s="23" t="s">
        <v>74</v>
      </c>
      <c r="Q23" s="23" t="s">
        <v>99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80</v>
      </c>
      <c r="W23" s="78">
        <v>43.0709</v>
      </c>
      <c r="Z23" s="23">
        <v>0.6</v>
      </c>
      <c r="AA23" s="99">
        <v>0.6</v>
      </c>
      <c r="AB23" s="78">
        <v>1233</v>
      </c>
      <c r="AC23" s="78">
        <v>5712.2357784000005</v>
      </c>
      <c r="AD23" s="78">
        <v>0</v>
      </c>
      <c r="AE23" s="78">
        <v>0</v>
      </c>
    </row>
    <row r="24" spans="1:31" ht="12.75">
      <c r="A24" s="23">
        <v>110</v>
      </c>
      <c r="B24" s="23">
        <v>1000</v>
      </c>
      <c r="C24" s="30" t="s">
        <v>81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98</v>
      </c>
      <c r="J24" s="34" t="s">
        <v>73</v>
      </c>
      <c r="K24" s="35">
        <v>0.5</v>
      </c>
      <c r="L24" s="36">
        <v>23607.68</v>
      </c>
      <c r="M24" s="36">
        <v>3525.0231040000003</v>
      </c>
      <c r="P24" s="23" t="s">
        <v>82</v>
      </c>
      <c r="Q24" s="23" t="s">
        <v>100</v>
      </c>
      <c r="R24" s="23" t="s">
        <v>76</v>
      </c>
      <c r="S24" s="23" t="s">
        <v>101</v>
      </c>
      <c r="T24" s="23" t="s">
        <v>78</v>
      </c>
      <c r="U24" s="23" t="s">
        <v>79</v>
      </c>
      <c r="V24" s="23" t="s">
        <v>80</v>
      </c>
      <c r="W24" s="78">
        <v>26.2308</v>
      </c>
      <c r="Z24" s="23">
        <v>0.5</v>
      </c>
      <c r="AA24" s="99">
        <v>0.5</v>
      </c>
      <c r="AB24" s="78">
        <v>626</v>
      </c>
      <c r="AC24" s="78">
        <v>2899.0231040000003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66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98</v>
      </c>
      <c r="J25" s="34" t="s">
        <v>73</v>
      </c>
      <c r="K25" s="35">
        <v>0.6</v>
      </c>
      <c r="L25" s="36">
        <v>31936.158000000003</v>
      </c>
      <c r="M25" s="36">
        <v>4767.760202400001</v>
      </c>
      <c r="P25" s="23" t="s">
        <v>74</v>
      </c>
      <c r="Q25" s="23" t="s">
        <v>99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80</v>
      </c>
      <c r="W25" s="78">
        <v>29.570499999999996</v>
      </c>
      <c r="Z25" s="23">
        <v>0.6</v>
      </c>
      <c r="AA25" s="99">
        <v>0.6</v>
      </c>
      <c r="AB25" s="78">
        <v>846</v>
      </c>
      <c r="AC25" s="78">
        <v>3921.7602024000007</v>
      </c>
      <c r="AD25" s="78">
        <v>0</v>
      </c>
      <c r="AE25" s="78">
        <v>0</v>
      </c>
    </row>
    <row r="26" spans="1:31" ht="12.75">
      <c r="A26" s="23">
        <v>110</v>
      </c>
      <c r="B26" s="23">
        <v>1000</v>
      </c>
      <c r="C26" s="30" t="s">
        <v>81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102</v>
      </c>
      <c r="J26" s="34" t="s">
        <v>73</v>
      </c>
      <c r="K26" s="35">
        <v>0.5</v>
      </c>
      <c r="L26" s="36">
        <v>41203.515</v>
      </c>
      <c r="M26" s="36">
        <v>6151.791642</v>
      </c>
      <c r="P26" s="23" t="s">
        <v>82</v>
      </c>
      <c r="Q26" s="23" t="s">
        <v>103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80</v>
      </c>
      <c r="W26" s="78">
        <v>45.7817</v>
      </c>
      <c r="Z26" s="23">
        <v>0.5</v>
      </c>
      <c r="AA26" s="99">
        <v>0.5</v>
      </c>
      <c r="AB26" s="78">
        <v>1092</v>
      </c>
      <c r="AC26" s="78">
        <v>5059.791642</v>
      </c>
      <c r="AD26" s="78">
        <v>0</v>
      </c>
      <c r="AE26" s="78">
        <v>0</v>
      </c>
    </row>
    <row r="27" spans="1:31" ht="12.75">
      <c r="A27" s="23">
        <v>110</v>
      </c>
      <c r="B27" s="23">
        <v>1000</v>
      </c>
      <c r="C27" s="30" t="s">
        <v>81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102</v>
      </c>
      <c r="J27" s="34" t="s">
        <v>73</v>
      </c>
      <c r="K27" s="35">
        <v>0.5</v>
      </c>
      <c r="L27" s="36">
        <v>33194.1</v>
      </c>
      <c r="M27" s="36">
        <v>4956.235479999999</v>
      </c>
      <c r="P27" s="23" t="s">
        <v>82</v>
      </c>
      <c r="Q27" s="23" t="s">
        <v>103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80</v>
      </c>
      <c r="W27" s="78">
        <v>36.8823</v>
      </c>
      <c r="Z27" s="23">
        <v>0.5</v>
      </c>
      <c r="AA27" s="99">
        <v>0.5</v>
      </c>
      <c r="AB27" s="78">
        <v>880</v>
      </c>
      <c r="AC27" s="78">
        <v>4076.23548</v>
      </c>
      <c r="AD27" s="78">
        <v>0</v>
      </c>
      <c r="AE27" s="78">
        <v>0</v>
      </c>
    </row>
    <row r="28" spans="1:31" ht="12.75">
      <c r="A28" s="23">
        <v>110</v>
      </c>
      <c r="B28" s="23">
        <v>1000</v>
      </c>
      <c r="C28" s="30" t="s">
        <v>66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102</v>
      </c>
      <c r="J28" s="34" t="s">
        <v>73</v>
      </c>
      <c r="K28" s="35">
        <v>0.5</v>
      </c>
      <c r="L28" s="36">
        <v>42515.945</v>
      </c>
      <c r="M28" s="36">
        <v>6347.958046000001</v>
      </c>
      <c r="P28" s="23" t="s">
        <v>74</v>
      </c>
      <c r="Q28" s="23" t="s">
        <v>104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80</v>
      </c>
      <c r="W28" s="78">
        <v>47.2399</v>
      </c>
      <c r="Z28" s="23">
        <v>0.5</v>
      </c>
      <c r="AA28" s="99">
        <v>0.5</v>
      </c>
      <c r="AB28" s="78">
        <v>1127</v>
      </c>
      <c r="AC28" s="78">
        <v>5220.958046000001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81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105</v>
      </c>
      <c r="J29" s="34" t="s">
        <v>73</v>
      </c>
      <c r="K29" s="35">
        <v>0.5</v>
      </c>
      <c r="L29" s="36">
        <v>29250.725</v>
      </c>
      <c r="M29" s="36">
        <v>5829.989030000001</v>
      </c>
      <c r="P29" s="23" t="s">
        <v>82</v>
      </c>
      <c r="Q29" s="23" t="s">
        <v>106</v>
      </c>
      <c r="R29" s="23" t="s">
        <v>76</v>
      </c>
      <c r="S29" s="23" t="s">
        <v>101</v>
      </c>
      <c r="T29" s="23" t="s">
        <v>78</v>
      </c>
      <c r="U29" s="23" t="s">
        <v>79</v>
      </c>
      <c r="V29" s="23" t="s">
        <v>80</v>
      </c>
      <c r="W29" s="78">
        <v>32.5008</v>
      </c>
      <c r="Z29" s="23">
        <v>0.5</v>
      </c>
      <c r="AA29" s="99">
        <v>0.5</v>
      </c>
      <c r="AB29" s="78">
        <v>2238</v>
      </c>
      <c r="AC29" s="78">
        <v>3591.98903</v>
      </c>
      <c r="AD29" s="78">
        <v>0</v>
      </c>
      <c r="AE29" s="78">
        <v>0</v>
      </c>
    </row>
    <row r="30" spans="1:31" ht="12.75">
      <c r="A30" s="23">
        <v>110</v>
      </c>
      <c r="B30" s="23">
        <v>1000</v>
      </c>
      <c r="C30" s="30" t="s">
        <v>66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105</v>
      </c>
      <c r="J30" s="34" t="s">
        <v>73</v>
      </c>
      <c r="K30" s="35">
        <v>0.5</v>
      </c>
      <c r="L30" s="36">
        <v>39444.7</v>
      </c>
      <c r="M30" s="36">
        <v>5888.80916</v>
      </c>
      <c r="P30" s="23" t="s">
        <v>74</v>
      </c>
      <c r="Q30" s="23" t="s">
        <v>107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80</v>
      </c>
      <c r="W30" s="78">
        <v>43.8274</v>
      </c>
      <c r="Z30" s="23">
        <v>0.5</v>
      </c>
      <c r="AA30" s="99">
        <v>0.5</v>
      </c>
      <c r="AB30" s="78">
        <v>1045</v>
      </c>
      <c r="AC30" s="78">
        <v>4843.80916</v>
      </c>
      <c r="AD30" s="78">
        <v>0</v>
      </c>
      <c r="AE30" s="78">
        <v>0</v>
      </c>
    </row>
    <row r="31" spans="1:31" ht="12.75">
      <c r="A31" s="23">
        <v>110</v>
      </c>
      <c r="B31" s="23">
        <v>1000</v>
      </c>
      <c r="C31" s="30" t="s">
        <v>81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108</v>
      </c>
      <c r="J31" s="34" t="s">
        <v>73</v>
      </c>
      <c r="K31" s="35">
        <v>0.5</v>
      </c>
      <c r="L31" s="36">
        <v>26722.275</v>
      </c>
      <c r="M31" s="36">
        <v>3989.4953700000005</v>
      </c>
      <c r="P31" s="23" t="s">
        <v>82</v>
      </c>
      <c r="Q31" s="23" t="s">
        <v>109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80</v>
      </c>
      <c r="W31" s="78">
        <v>29.6914</v>
      </c>
      <c r="Z31" s="23">
        <v>0.5</v>
      </c>
      <c r="AA31" s="99">
        <v>0.5</v>
      </c>
      <c r="AB31" s="78">
        <v>708</v>
      </c>
      <c r="AC31" s="78">
        <v>3281.4953700000005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66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108</v>
      </c>
      <c r="J32" s="34" t="s">
        <v>73</v>
      </c>
      <c r="K32" s="35">
        <v>0.5</v>
      </c>
      <c r="L32" s="36">
        <v>38031.445</v>
      </c>
      <c r="M32" s="36">
        <v>5678.261446</v>
      </c>
      <c r="P32" s="23" t="s">
        <v>74</v>
      </c>
      <c r="Q32" s="23" t="s">
        <v>110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80</v>
      </c>
      <c r="W32" s="78">
        <v>42.25719999999999</v>
      </c>
      <c r="Z32" s="23">
        <v>0.5</v>
      </c>
      <c r="AA32" s="99">
        <v>0.5</v>
      </c>
      <c r="AB32" s="78">
        <v>1008</v>
      </c>
      <c r="AC32" s="78">
        <v>4670.261446</v>
      </c>
      <c r="AD32" s="78">
        <v>0</v>
      </c>
      <c r="AE32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2013-06-03T15:14:29Z</dcterms:modified>
  <cp:category/>
  <cp:version/>
  <cp:contentType/>
  <cp:contentStatus/>
</cp:coreProperties>
</file>