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<sst xmlns="http://schemas.openxmlformats.org/spreadsheetml/2006/main" count="457" uniqueCount="189">
  <si>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</si>
  <si>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</si>
  <si>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</si>
  <si>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</si>
  <si>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</si>
  <si>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</si>
  <si>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</si>
  <si>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</si>
  <si>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</si>
  <si>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</si>
  <si>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</si>
  <si>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</si>
  <si>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</si>
  <si>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</si>
  <si>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</si>
  <si>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</si>
  <si>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</si>
  <si>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</si>
  <si>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</si>
  <si>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</si>
  <si>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</si>
  <si>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</si>
  <si>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</si>
  <si>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</si>
  <si>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</si>
  <si>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</si>
  <si>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</si>
  <si>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</si>
  <si>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</si>
  <si>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</si>
  <si>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</si>
  <si>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</si>
  <si>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</si>
  <si>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</si>
  <si>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</si>
  <si>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</si>
  <si>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</si>
  <si>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</si>
  <si>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</si>
  <si>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</si>
  <si>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</si>
  <si>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</si>
  <si>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</si>
  <si>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</si>
  <si>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</si>
  <si>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</si>
  <si>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</si>
  <si>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</si>
  <si>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</si>
  <si>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</si>
  <si>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</si>
  <si>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</si>
  <si>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</si>
  <si>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</si>
  <si>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</si>
  <si>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</si>
  <si>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</si>
  <si>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</si>
  <si>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</si>
  <si>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</si>
  <si>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DEPARTMENT OF CURRICULUM AND INSTRUCTION</t>
  </si>
  <si>
    <t>PROJECT 000101 LOC 748</t>
  </si>
  <si>
    <t>Curriculum and Instruction</t>
  </si>
  <si>
    <t>X</t>
  </si>
  <si>
    <t>TEACHERS</t>
  </si>
  <si>
    <t>TEACHERS (110)</t>
  </si>
  <si>
    <t>101</t>
  </si>
  <si>
    <t>38</t>
  </si>
  <si>
    <t>17</t>
  </si>
  <si>
    <t>00</t>
  </si>
  <si>
    <t>000101</t>
  </si>
  <si>
    <t>748</t>
  </si>
  <si>
    <t>0000</t>
  </si>
  <si>
    <t>OTHER PAY-EXTRA ACTIVITY</t>
  </si>
  <si>
    <t>101.38.89.00.000101.748.0000</t>
  </si>
  <si>
    <t>SUBSTITUTES</t>
  </si>
  <si>
    <t>SUBSTITUTES (113)</t>
  </si>
  <si>
    <t>16</t>
  </si>
  <si>
    <t>SALARY-SUBSTITUTE INSTRUCTIONA</t>
  </si>
  <si>
    <t>PROFESSIONAL DEVELOPMENT STIPENDS</t>
  </si>
  <si>
    <t>PROFESSIONAL DEVELOPMENT STIPENDS (116)</t>
  </si>
  <si>
    <t>12</t>
  </si>
  <si>
    <t>SALARY-STIPENDS</t>
  </si>
  <si>
    <t>CLERICAL PERSONNEL</t>
  </si>
  <si>
    <t>CLERICAL PERSONNEL (142)</t>
  </si>
  <si>
    <t>Secretary</t>
  </si>
  <si>
    <t>48</t>
  </si>
  <si>
    <t>18</t>
  </si>
  <si>
    <t>20</t>
  </si>
  <si>
    <t>770520</t>
  </si>
  <si>
    <t>7447T0400</t>
  </si>
  <si>
    <t>B</t>
  </si>
  <si>
    <t>01</t>
  </si>
  <si>
    <t>T21</t>
  </si>
  <si>
    <t>NORM</t>
  </si>
  <si>
    <t>SEC16</t>
  </si>
  <si>
    <t>Admin. Asst., Curriculum &amp; Ins</t>
  </si>
  <si>
    <t>770949</t>
  </si>
  <si>
    <t>7217T1000</t>
  </si>
  <si>
    <t>ADM16</t>
  </si>
  <si>
    <t>Executive Asst. Curriculum &amp; I</t>
  </si>
  <si>
    <t>770962</t>
  </si>
  <si>
    <t>7217T0901</t>
  </si>
  <si>
    <t>02</t>
  </si>
  <si>
    <t>EXA05</t>
  </si>
  <si>
    <t>Secretary, Curr./Instruction</t>
  </si>
  <si>
    <t>770965</t>
  </si>
  <si>
    <t>7217T0902</t>
  </si>
  <si>
    <t>SEC11</t>
  </si>
  <si>
    <t>Secretary II          Central</t>
  </si>
  <si>
    <t>770740</t>
  </si>
  <si>
    <t>7417T0100</t>
  </si>
  <si>
    <t>SEC14</t>
  </si>
  <si>
    <t>SEC20</t>
  </si>
  <si>
    <t>OTHER MANAGEMENT PERSONNEL</t>
  </si>
  <si>
    <t>OTHER MANAGEMENT PERSONNEL (190)</t>
  </si>
  <si>
    <t>Coordinator II, Social Studies</t>
  </si>
  <si>
    <t>03</t>
  </si>
  <si>
    <t>81</t>
  </si>
  <si>
    <t>730310</t>
  </si>
  <si>
    <t>7210A0110</t>
  </si>
  <si>
    <t>M21</t>
  </si>
  <si>
    <t>CO207</t>
  </si>
  <si>
    <t>Coordinator II, Science</t>
  </si>
  <si>
    <t>700570</t>
  </si>
  <si>
    <t>7210A0114</t>
  </si>
  <si>
    <t>CO210</t>
  </si>
  <si>
    <t>CO213</t>
  </si>
  <si>
    <t>Coordinator II, K-12 Music</t>
  </si>
  <si>
    <t>700746</t>
  </si>
  <si>
    <t>7210A0101</t>
  </si>
  <si>
    <t>CO214</t>
  </si>
  <si>
    <t>Coordinator, World Language</t>
  </si>
  <si>
    <t>700745</t>
  </si>
  <si>
    <t>7210A0100</t>
  </si>
  <si>
    <t>CO217</t>
  </si>
  <si>
    <t>Coordinator II, Math</t>
  </si>
  <si>
    <t>700540</t>
  </si>
  <si>
    <t>7210A0113</t>
  </si>
  <si>
    <t>CO218</t>
  </si>
  <si>
    <t>Coordinator II, K12 Health/PE</t>
  </si>
  <si>
    <t>46</t>
  </si>
  <si>
    <t>701808</t>
  </si>
  <si>
    <t>7440A0802</t>
  </si>
  <si>
    <t>Director, Elective/Spec Instru</t>
  </si>
  <si>
    <t>64</t>
  </si>
  <si>
    <t>701113</t>
  </si>
  <si>
    <t>7210A0080</t>
  </si>
  <si>
    <t>DIR11</t>
  </si>
  <si>
    <t>Exec. Director, Curr &amp; Instruc</t>
  </si>
  <si>
    <t>700109</t>
  </si>
  <si>
    <t>7210A0020</t>
  </si>
  <si>
    <t>EXD20</t>
  </si>
  <si>
    <t>OTHER ADMINISTRATIVE PERSONNEL</t>
  </si>
  <si>
    <t>OTHER ADMINISTRATIVE PERSONNEL (191)</t>
  </si>
  <si>
    <t>Coordinator II, Instructional</t>
  </si>
  <si>
    <t>700810</t>
  </si>
  <si>
    <t>7440A0800</t>
  </si>
  <si>
    <t>CO212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</si>
  <si>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</si>
  <si>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</si>
  <si>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</si>
  <si>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</si>
  <si>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</si>
  <si>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</si>
  <si>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</si>
  <si>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56</t>
  </si>
  <si>
    <t>TRANSPORTATION COSTS</t>
  </si>
  <si>
    <t>COMMUNICATION</t>
  </si>
  <si>
    <t>COMMUNICATION (530)</t>
  </si>
  <si>
    <t>97</t>
  </si>
  <si>
    <t>OTHER COST-POSTAGE</t>
  </si>
  <si>
    <t>TRAVEL - EMPLOYEES</t>
  </si>
  <si>
    <t>TRAVEL - EMPLOYEES (580)</t>
  </si>
  <si>
    <t>33</t>
  </si>
  <si>
    <t>TRAVEL-PROFESSIONAL</t>
  </si>
  <si>
    <t>32</t>
  </si>
  <si>
    <t>TRAVEL-REGULAR</t>
  </si>
  <si>
    <t>SUPPLIES</t>
  </si>
  <si>
    <t>SUPPLIES (610)</t>
  </si>
  <si>
    <t>53</t>
  </si>
  <si>
    <t>SUPPLIES-TEACHING</t>
  </si>
  <si>
    <t>BOOKS (OTHER THAN TEXTBOOKS) AND PERIODICALS</t>
  </si>
  <si>
    <t>BOOKS (OTHER THAN TEXTBOOKS) AND PERIODICALS (642)</t>
  </si>
  <si>
    <t>62</t>
  </si>
  <si>
    <t>BOOKS (OTHER THAN TEXTBOOKS)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</si>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</sst>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0</v>
      </c>
      <c r="E8" s="67">
        <v>400</v>
      </c>
      <c r="F8" s="67">
        <v>33005</v>
      </c>
      <c r="G8" s="67">
        <f>SUMIF(DISCRETIONARY!B11:B65536,"="&amp;SUMMARY!B8,DISCRETIONARY!$P$11:$P$65536)+SUMIF(PERSONNEL!$A$10:$A$65536,"="&amp;SUMMARY!B8,PERSONNEL!$L$10:$L$65536)</f>
        <v>33000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113</v>
      </c>
      <c r="C9" s="65" t="s">
        <v>75</v>
      </c>
      <c r="D9" s="67">
        <v>0</v>
      </c>
      <c r="E9" s="67">
        <v>0</v>
      </c>
      <c r="F9" s="67">
        <v>50000</v>
      </c>
      <c r="G9" s="67">
        <f>SUMIF(DISCRETIONARY!B11:B65536,"="&amp;SUMMARY!B9,DISCRETIONARY!$P$11:$P$65536)+SUMIF(PERSONNEL!$A$10:$A$65536,"="&amp;SUMMARY!B9,PERSONNEL!$L$10:$L$65536)</f>
        <v>30000</v>
      </c>
      <c r="J9" s="103" t="s">
        <v>58</v>
      </c>
      <c r="K9" s="67">
        <v>263005</v>
      </c>
      <c r="L9" s="67">
        <v>1353579.22</v>
      </c>
      <c r="M9" s="67">
        <f>L9-K9</f>
        <v>1090574.22</v>
      </c>
      <c r="N9" s="104">
        <f>M9/K9</f>
        <v>4.14659120549039</v>
      </c>
    </row>
    <row r="10" spans="1:14" ht="12.75">
      <c r="A10" s="65" t="s">
        <v>63</v>
      </c>
      <c r="B10" s="66">
        <v>116</v>
      </c>
      <c r="C10" s="65" t="s">
        <v>79</v>
      </c>
      <c r="D10" s="67">
        <v>0</v>
      </c>
      <c r="E10" s="67">
        <v>9000</v>
      </c>
      <c r="F10" s="67">
        <v>180000</v>
      </c>
      <c r="G10" s="67">
        <f>SUMIF(DISCRETIONARY!B11:B65536,"="&amp;SUMMARY!B10,DISCRETIONARY!$P$11:$P$65536)+SUMIF(PERSONNEL!$A$10:$A$65536,"="&amp;SUMMARY!B10,PERSONNEL!$L$10:$L$65536)</f>
        <v>130000</v>
      </c>
      <c r="J10" s="103" t="s">
        <v>25</v>
      </c>
      <c r="K10" s="67">
        <v>6970</v>
      </c>
      <c r="L10" s="67">
        <v>297726.228216</v>
      </c>
      <c r="M10" s="67">
        <f>L10-K10</f>
        <v>290756.228216</v>
      </c>
      <c r="N10" s="104">
        <f>M10/K10</f>
        <v>41.715384249067434</v>
      </c>
    </row>
    <row r="11" spans="1:14" ht="12.75">
      <c r="A11" s="65" t="s">
        <v>63</v>
      </c>
      <c r="B11" s="66">
        <v>142</v>
      </c>
      <c r="C11" s="65" t="s">
        <v>83</v>
      </c>
      <c r="D11" s="67">
        <v>0</v>
      </c>
      <c r="E11" s="67">
        <v>0</v>
      </c>
      <c r="F11" s="67">
        <v>0</v>
      </c>
      <c r="G11" s="67">
        <f>SUMIF(DISCRETIONARY!B11:B65536,"="&amp;SUMMARY!B11,DISCRETIONARY!$P$11:$P$65536)+SUMIF(PERSONNEL!$A$10:$A$65536,"="&amp;SUMMARY!B11,PERSONNEL!$L$10:$L$65536)</f>
        <v>238948.56</v>
      </c>
      <c r="J11" s="103" t="s">
        <v>59</v>
      </c>
      <c r="K11" s="67">
        <v>87500</v>
      </c>
      <c r="L11" s="67">
        <v>76500</v>
      </c>
      <c r="M11" s="67">
        <f>L11-K11</f>
        <v>-11000</v>
      </c>
      <c r="N11" s="104">
        <f>M11/K11</f>
        <v>-0.12571428571428572</v>
      </c>
    </row>
    <row r="12" spans="1:7" ht="12.75">
      <c r="A12" s="65" t="s">
        <v>63</v>
      </c>
      <c r="B12" s="66">
        <v>190</v>
      </c>
      <c r="C12" s="65" t="s">
        <v>114</v>
      </c>
      <c r="D12" s="67">
        <v>0</v>
      </c>
      <c r="E12" s="67">
        <v>92263.5</v>
      </c>
      <c r="F12" s="67">
        <v>0</v>
      </c>
      <c r="G12" s="67">
        <f>SUMIF(DISCRETIONARY!B11:B65536,"="&amp;SUMMARY!B12,DISCRETIONARY!$P$11:$P$65536)+SUMIF(PERSONNEL!$A$10:$A$65536,"="&amp;SUMMARY!B12,PERSONNEL!$L$10:$L$65536)</f>
        <v>836767.65</v>
      </c>
    </row>
    <row r="13" spans="1:7" ht="12.75">
      <c r="A13" s="65" t="s">
        <v>63</v>
      </c>
      <c r="B13" s="66">
        <v>191</v>
      </c>
      <c r="C13" s="65" t="s">
        <v>153</v>
      </c>
      <c r="D13" s="67">
        <v>0</v>
      </c>
      <c r="E13" s="67">
        <v>61802.65</v>
      </c>
      <c r="F13" s="67">
        <v>0</v>
      </c>
      <c r="G13" s="67">
        <f>SUMIF(DISCRETIONARY!B11:B65536,"="&amp;SUMMARY!B13,DISCRETIONARY!$P$11:$P$65536)+SUMIF(PERSONNEL!$A$10:$A$65536,"="&amp;SUMMARY!B13,PERSONNEL!$L$10:$L$65536)</f>
        <v>84863.01</v>
      </c>
    </row>
    <row r="14" spans="1:7" ht="12.75">
      <c r="A14" s="65" t="s">
        <v>63</v>
      </c>
      <c r="B14" s="66">
        <v>210</v>
      </c>
      <c r="C14" s="65" t="s">
        <v>159</v>
      </c>
      <c r="D14" s="67">
        <v>0</v>
      </c>
      <c r="E14" s="67">
        <v>3841.13</v>
      </c>
      <c r="F14" s="67">
        <v>0</v>
      </c>
      <c r="G14" s="67">
        <f>SUMIF(DISCRETIONARY!B11:B65536,"="&amp;SUMMARY!B14,DISCRETIONARY!$P$11:$P$65536)+SUMIF(PERSONNEL!$A$10:$A$65536,"="&amp;SUMMARY!B14,PERSONNEL!$L$10:$L$65536)+SUM(PERSONNEL!$AD$10:$AE$65536)</f>
        <v>119337.6</v>
      </c>
    </row>
    <row r="15" spans="1:7" ht="12.75">
      <c r="A15" s="65" t="s">
        <v>63</v>
      </c>
      <c r="B15" s="66">
        <v>230</v>
      </c>
      <c r="C15" s="65" t="s">
        <v>160</v>
      </c>
      <c r="D15" s="67">
        <v>0</v>
      </c>
      <c r="E15" s="67">
        <v>15838.12</v>
      </c>
      <c r="F15" s="67">
        <v>0</v>
      </c>
      <c r="G15" s="67">
        <f>SUMIF(DISCRETIONARY!B11:B65536,"="&amp;SUMMARY!B15,DISCRETIONARY!$P$11:$P$65536)+SUMIF(PERSONNEL!$A$10:$A$65536,"="&amp;SUMMARY!B15,PERSONNEL!$L$10:$L$65536)+SUM(PERSONNEL!$AC$10:$AC$65536)</f>
        <v>142519.128216</v>
      </c>
    </row>
    <row r="16" spans="1:7" ht="12.75">
      <c r="A16" s="65" t="s">
        <v>63</v>
      </c>
      <c r="B16" s="66">
        <v>290</v>
      </c>
      <c r="C16" s="65" t="s">
        <v>161</v>
      </c>
      <c r="D16" s="67">
        <v>0</v>
      </c>
      <c r="E16" s="67">
        <v>4224.9</v>
      </c>
      <c r="F16" s="67">
        <v>6970</v>
      </c>
      <c r="G16" s="67">
        <f>SUMIF(DISCRETIONARY!B11:B65536,"="&amp;SUMMARY!B16,DISCRETIONARY!$P$11:$P$65536)+SUM(DISCRETIONARY!$Q$10:$Q$65536)+SUMIF(PERSONNEL!$A$10:$A$65536,"="&amp;SUMMARY!B16,PERSONNEL!$L$10:$L$65536)+SUM(PERSONNEL!$AB$10:$AB$65536)</f>
        <v>35869.5</v>
      </c>
    </row>
    <row r="17" spans="1:7" ht="12.75">
      <c r="A17" s="65" t="s">
        <v>63</v>
      </c>
      <c r="B17" s="66">
        <v>300</v>
      </c>
      <c r="C17" s="65" t="s">
        <v>162</v>
      </c>
      <c r="D17" s="67">
        <v>0</v>
      </c>
      <c r="E17" s="67">
        <v>0</v>
      </c>
      <c r="F17" s="67">
        <v>11000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530</v>
      </c>
      <c r="C18" s="65" t="s">
        <v>168</v>
      </c>
      <c r="D18" s="67">
        <v>233.06</v>
      </c>
      <c r="E18" s="67">
        <v>61.69</v>
      </c>
      <c r="F18" s="67">
        <v>2500</v>
      </c>
      <c r="G18" s="67">
        <f>SUMIF(DISCRETIONARY!B11:B65536,"="&amp;SUMMARY!B18,DISCRETIONARY!$P$11:$P$65536)+SUMIF(PERSONNEL!$A$10:$A$65536,"="&amp;SUMMARY!B18,PERSONNEL!$L$10:$L$65536)</f>
        <v>2500</v>
      </c>
    </row>
    <row r="19" spans="1:7" ht="12.75">
      <c r="A19" s="65" t="s">
        <v>63</v>
      </c>
      <c r="B19" s="66">
        <v>580</v>
      </c>
      <c r="C19" s="65" t="s">
        <v>172</v>
      </c>
      <c r="D19" s="67">
        <v>586.5</v>
      </c>
      <c r="E19" s="67">
        <v>11681.34</v>
      </c>
      <c r="F19" s="67">
        <v>14000</v>
      </c>
      <c r="G19" s="67">
        <f>SUMIF(DISCRETIONARY!B11:B65536,"="&amp;SUMMARY!B19,DISCRETIONARY!$P$11:$P$65536)+SUMIF(PERSONNEL!$A$10:$A$65536,"="&amp;SUMMARY!B19,PERSONNEL!$L$10:$L$65536)</f>
        <v>14000</v>
      </c>
    </row>
    <row r="20" spans="1:7" ht="12.75">
      <c r="A20" s="65" t="s">
        <v>63</v>
      </c>
      <c r="B20" s="66">
        <v>610</v>
      </c>
      <c r="C20" s="65" t="s">
        <v>178</v>
      </c>
      <c r="D20" s="67">
        <v>1098.21</v>
      </c>
      <c r="E20" s="67">
        <v>50092.5</v>
      </c>
      <c r="F20" s="67">
        <v>35000</v>
      </c>
      <c r="G20" s="67">
        <f>SUMIF(DISCRETIONARY!B11:B65536,"="&amp;SUMMARY!B20,DISCRETIONARY!$P$11:$P$65536)+SUMIF(PERSONNEL!$A$10:$A$65536,"="&amp;SUMMARY!B20,PERSONNEL!$L$10:$L$65536)</f>
        <v>35000</v>
      </c>
    </row>
    <row r="21" spans="1:7" ht="12.75">
      <c r="A21" s="65" t="s">
        <v>63</v>
      </c>
      <c r="B21" s="66">
        <v>642</v>
      </c>
      <c r="C21" s="65" t="s">
        <v>182</v>
      </c>
      <c r="D21" s="67">
        <v>0</v>
      </c>
      <c r="E21" s="67">
        <v>583.95</v>
      </c>
      <c r="F21" s="67">
        <v>10000</v>
      </c>
      <c r="G21" s="67">
        <f>SUMIF(DISCRETIONARY!B11:B65536,"="&amp;SUMMARY!B21,DISCRETIONARY!$P$11:$P$65536)+SUMIF(PERSONNEL!$A$10:$A$65536,"="&amp;SUMMARY!B21,PERSONNEL!$L$10:$L$65536)</f>
        <v>10000</v>
      </c>
    </row>
    <row r="22" spans="1:7" ht="12.75">
      <c r="A22" s="65" t="s">
        <v>63</v>
      </c>
      <c r="B22" s="66">
        <v>810</v>
      </c>
      <c r="C22" s="65" t="s">
        <v>186</v>
      </c>
      <c r="D22" s="67">
        <v>0</v>
      </c>
      <c r="E22" s="67">
        <v>0</v>
      </c>
      <c r="F22" s="67">
        <v>15000</v>
      </c>
      <c r="G22" s="67">
        <f>SUMIF(DISCRETIONARY!B11:B65536,"="&amp;SUMMARY!B22,DISCRETIONARY!$P$11:$P$65536)+SUMIF(PERSONNEL!$A$10:$A$65536,"="&amp;SUMMARY!B22,PERSONNEL!$L$10:$L$65536)</f>
        <v>15000</v>
      </c>
    </row>
    <row r="23" ht="13.5" thickBot="1"/>
    <row r="24" spans="3:8" ht="13.5" thickBot="1">
      <c r="C24" s="108" t="s">
        <v>8</v>
      </c>
      <c r="D24" s="109">
        <f>SUM(D8:D22)</f>
        <v>1917.77</v>
      </c>
      <c r="E24" s="110">
        <f>SUM(E8:E22)</f>
        <v>249789.78</v>
      </c>
      <c r="F24" s="110">
        <f>SUM(F8:F22)</f>
        <v>357475</v>
      </c>
      <c r="G24" s="111">
        <f>SUM(G8:G22)</f>
        <v>1727805.448216</v>
      </c>
      <c r="H24" s="107">
        <f>(G24-F24)/F24</f>
        <v>3.833360229990909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0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DEPARTMENT OF CURRICULUM AND INSTRUCTION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748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Curriculum and Instruction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1917.77</v>
      </c>
      <c r="M9" s="55">
        <f>SUMIF($C10:$C65536,"=X",M10:M65536)</f>
        <v>71819.48</v>
      </c>
      <c r="N9" s="55">
        <f>SUMIF($C10:$C65536,"=X",N10:N65536)</f>
        <v>350505</v>
      </c>
      <c r="O9" s="92">
        <f>SUMIF($C10:$C65536,"=X",O10:O65536)</f>
        <v>22138.29</v>
      </c>
      <c r="P9" s="89">
        <f>SUMIF(C10:C65536,"=X",P10:P65536)+SUMIF(C10:C65536,"=X",Q10:Q65536)</f>
        <v>274614.5</v>
      </c>
      <c r="T9" s="93">
        <f>IF(N9=0,0,(P9-N9)/N9)</f>
        <v>-0.21651759603999943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9" ht="12.75" customHeight="1">
      <c r="A12" s="57">
        <v>1000</v>
      </c>
      <c r="B12" s="57">
        <v>110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0</v>
      </c>
      <c r="M12" s="61">
        <v>400</v>
      </c>
      <c r="N12" s="61">
        <v>33005</v>
      </c>
      <c r="O12" s="61">
        <v>0</v>
      </c>
      <c r="P12" s="18">
        <v>33000</v>
      </c>
      <c r="Q12" s="61">
        <f>P12*0.0265</f>
        <v>874.5</v>
      </c>
      <c r="R12" s="61">
        <v>290</v>
      </c>
      <c r="S12" s="57" t="s">
        <v>74</v>
      </c>
    </row>
    <row r="13" spans="1:16" ht="12.75" customHeight="1">
      <c r="A13" s="105" t="s">
        <v>76</v>
      </c>
      <c r="P13" s="61"/>
    </row>
    <row r="14" spans="1:19" ht="12.75" customHeight="1">
      <c r="A14" s="57">
        <v>1000</v>
      </c>
      <c r="B14" s="57">
        <v>113</v>
      </c>
      <c r="C14" s="57" t="s">
        <v>63</v>
      </c>
      <c r="D14" s="57" t="s">
        <v>66</v>
      </c>
      <c r="E14" s="58" t="s">
        <v>67</v>
      </c>
      <c r="F14" s="58" t="s">
        <v>77</v>
      </c>
      <c r="G14" s="58" t="s">
        <v>69</v>
      </c>
      <c r="H14" s="59" t="s">
        <v>70</v>
      </c>
      <c r="I14" s="57" t="s">
        <v>71</v>
      </c>
      <c r="J14" s="60" t="s">
        <v>72</v>
      </c>
      <c r="K14" s="52" t="s">
        <v>78</v>
      </c>
      <c r="L14" s="61">
        <v>0</v>
      </c>
      <c r="M14" s="61">
        <v>0</v>
      </c>
      <c r="N14" s="61">
        <v>50000</v>
      </c>
      <c r="O14" s="61">
        <v>7840</v>
      </c>
      <c r="P14" s="18">
        <v>30000</v>
      </c>
      <c r="Q14" s="61">
        <f>P14*0.0265</f>
        <v>795</v>
      </c>
      <c r="R14" s="61">
        <v>290</v>
      </c>
      <c r="S14" s="57" t="s">
        <v>74</v>
      </c>
    </row>
    <row r="15" spans="1:16" ht="12.75" customHeight="1">
      <c r="A15" s="105" t="s">
        <v>80</v>
      </c>
      <c r="P15" s="61"/>
    </row>
    <row r="16" spans="1:19" ht="12.75" customHeight="1">
      <c r="A16" s="57">
        <v>2210</v>
      </c>
      <c r="B16" s="57">
        <v>116</v>
      </c>
      <c r="C16" s="57" t="s">
        <v>63</v>
      </c>
      <c r="D16" s="57" t="s">
        <v>66</v>
      </c>
      <c r="E16" s="58" t="s">
        <v>67</v>
      </c>
      <c r="F16" s="58" t="s">
        <v>81</v>
      </c>
      <c r="G16" s="58" t="s">
        <v>69</v>
      </c>
      <c r="H16" s="59" t="s">
        <v>70</v>
      </c>
      <c r="I16" s="57" t="s">
        <v>71</v>
      </c>
      <c r="J16" s="60" t="s">
        <v>72</v>
      </c>
      <c r="K16" s="52" t="s">
        <v>82</v>
      </c>
      <c r="L16" s="61">
        <v>0</v>
      </c>
      <c r="M16" s="61">
        <v>9000</v>
      </c>
      <c r="N16" s="61">
        <v>180000</v>
      </c>
      <c r="O16" s="61">
        <v>0</v>
      </c>
      <c r="P16" s="18">
        <v>130000</v>
      </c>
      <c r="Q16" s="61">
        <f>P16*0.0265</f>
        <v>3445</v>
      </c>
      <c r="R16" s="61">
        <v>290</v>
      </c>
      <c r="S16" s="57" t="s">
        <v>74</v>
      </c>
    </row>
    <row r="17" spans="1:16" ht="12.75" customHeight="1">
      <c r="A17" s="105" t="s">
        <v>163</v>
      </c>
      <c r="P17" s="61"/>
    </row>
    <row r="18" spans="1:15" ht="12.75" customHeight="1">
      <c r="A18" s="57">
        <v>1000</v>
      </c>
      <c r="B18" s="57">
        <v>300</v>
      </c>
      <c r="C18" s="57" t="s">
        <v>63</v>
      </c>
      <c r="D18" s="57" t="s">
        <v>66</v>
      </c>
      <c r="E18" s="58" t="s">
        <v>67</v>
      </c>
      <c r="F18" s="58" t="s">
        <v>164</v>
      </c>
      <c r="G18" s="58" t="s">
        <v>69</v>
      </c>
      <c r="H18" s="59" t="s">
        <v>70</v>
      </c>
      <c r="I18" s="57" t="s">
        <v>71</v>
      </c>
      <c r="J18" s="60" t="s">
        <v>72</v>
      </c>
      <c r="K18" s="52" t="s">
        <v>165</v>
      </c>
      <c r="L18" s="61">
        <v>0</v>
      </c>
      <c r="M18" s="61">
        <v>0</v>
      </c>
      <c r="N18" s="61">
        <v>11000</v>
      </c>
      <c r="O18" s="61">
        <v>0</v>
      </c>
    </row>
    <row r="19" spans="1:15" ht="12.75" customHeight="1">
      <c r="A19" s="57">
        <v>2700</v>
      </c>
      <c r="B19" s="57">
        <v>300</v>
      </c>
      <c r="C19" s="57" t="s">
        <v>63</v>
      </c>
      <c r="D19" s="57" t="s">
        <v>66</v>
      </c>
      <c r="E19" s="58" t="s">
        <v>166</v>
      </c>
      <c r="F19" s="58" t="s">
        <v>164</v>
      </c>
      <c r="G19" s="58" t="s">
        <v>69</v>
      </c>
      <c r="H19" s="59" t="s">
        <v>70</v>
      </c>
      <c r="I19" s="57" t="s">
        <v>71</v>
      </c>
      <c r="J19" s="60" t="s">
        <v>72</v>
      </c>
      <c r="K19" s="52" t="s">
        <v>167</v>
      </c>
      <c r="L19" s="61">
        <v>0</v>
      </c>
      <c r="M19" s="61">
        <v>0</v>
      </c>
      <c r="N19" s="61">
        <v>0</v>
      </c>
      <c r="O19" s="61">
        <v>0</v>
      </c>
    </row>
    <row r="20" spans="1:16" ht="12.75" customHeight="1">
      <c r="A20" s="105" t="s">
        <v>169</v>
      </c>
      <c r="P20" s="61"/>
    </row>
    <row r="21" spans="1:16" ht="12.75" customHeight="1">
      <c r="A21" s="57">
        <v>1000</v>
      </c>
      <c r="B21" s="57">
        <v>530</v>
      </c>
      <c r="C21" s="57" t="s">
        <v>63</v>
      </c>
      <c r="D21" s="57" t="s">
        <v>66</v>
      </c>
      <c r="E21" s="58" t="s">
        <v>67</v>
      </c>
      <c r="F21" s="58" t="s">
        <v>170</v>
      </c>
      <c r="G21" s="58" t="s">
        <v>69</v>
      </c>
      <c r="H21" s="59" t="s">
        <v>70</v>
      </c>
      <c r="I21" s="57" t="s">
        <v>71</v>
      </c>
      <c r="J21" s="60" t="s">
        <v>72</v>
      </c>
      <c r="K21" s="52" t="s">
        <v>171</v>
      </c>
      <c r="L21" s="61">
        <v>233.06</v>
      </c>
      <c r="M21" s="61">
        <v>61.69</v>
      </c>
      <c r="N21" s="61">
        <v>2500</v>
      </c>
      <c r="O21" s="61">
        <v>14.15</v>
      </c>
      <c r="P21" s="18">
        <v>2500</v>
      </c>
    </row>
    <row r="22" spans="1:16" ht="12.75" customHeight="1">
      <c r="A22" s="105" t="s">
        <v>173</v>
      </c>
      <c r="P22" s="61"/>
    </row>
    <row r="23" spans="1:16" ht="12.75" customHeight="1">
      <c r="A23" s="57">
        <v>1000</v>
      </c>
      <c r="B23" s="57">
        <v>580</v>
      </c>
      <c r="C23" s="57" t="s">
        <v>63</v>
      </c>
      <c r="D23" s="57" t="s">
        <v>66</v>
      </c>
      <c r="E23" s="58" t="s">
        <v>67</v>
      </c>
      <c r="F23" s="58" t="s">
        <v>174</v>
      </c>
      <c r="G23" s="58" t="s">
        <v>69</v>
      </c>
      <c r="H23" s="59" t="s">
        <v>70</v>
      </c>
      <c r="I23" s="57" t="s">
        <v>71</v>
      </c>
      <c r="J23" s="60" t="s">
        <v>72</v>
      </c>
      <c r="K23" s="52" t="s">
        <v>175</v>
      </c>
      <c r="L23" s="61">
        <v>0</v>
      </c>
      <c r="M23" s="61">
        <v>7601.85</v>
      </c>
      <c r="N23" s="61">
        <v>14000</v>
      </c>
      <c r="O23" s="61">
        <v>5581.76</v>
      </c>
      <c r="P23" s="18">
        <v>14000</v>
      </c>
    </row>
    <row r="24" spans="1:15" ht="12.75" customHeight="1">
      <c r="A24" s="57">
        <v>2210</v>
      </c>
      <c r="B24" s="57">
        <v>580</v>
      </c>
      <c r="C24" s="57" t="s">
        <v>63</v>
      </c>
      <c r="D24" s="57" t="s">
        <v>66</v>
      </c>
      <c r="E24" s="58" t="s">
        <v>67</v>
      </c>
      <c r="F24" s="58" t="s">
        <v>176</v>
      </c>
      <c r="G24" s="58" t="s">
        <v>69</v>
      </c>
      <c r="H24" s="59" t="s">
        <v>70</v>
      </c>
      <c r="I24" s="57" t="s">
        <v>71</v>
      </c>
      <c r="J24" s="60" t="s">
        <v>72</v>
      </c>
      <c r="K24" s="52" t="s">
        <v>177</v>
      </c>
      <c r="L24" s="61">
        <v>586.5</v>
      </c>
      <c r="M24" s="61">
        <v>4079.49</v>
      </c>
      <c r="N24" s="61">
        <v>0</v>
      </c>
      <c r="O24" s="61">
        <v>0</v>
      </c>
    </row>
    <row r="25" spans="1:16" ht="12.75" customHeight="1">
      <c r="A25" s="105" t="s">
        <v>179</v>
      </c>
      <c r="P25" s="61"/>
    </row>
    <row r="26" spans="1:16" ht="12.75" customHeight="1">
      <c r="A26" s="57">
        <v>1000</v>
      </c>
      <c r="B26" s="57">
        <v>610</v>
      </c>
      <c r="C26" s="57" t="s">
        <v>63</v>
      </c>
      <c r="D26" s="57" t="s">
        <v>66</v>
      </c>
      <c r="E26" s="58" t="s">
        <v>67</v>
      </c>
      <c r="F26" s="58" t="s">
        <v>180</v>
      </c>
      <c r="G26" s="58" t="s">
        <v>69</v>
      </c>
      <c r="H26" s="59" t="s">
        <v>70</v>
      </c>
      <c r="I26" s="57" t="s">
        <v>71</v>
      </c>
      <c r="J26" s="60" t="s">
        <v>72</v>
      </c>
      <c r="K26" s="52" t="s">
        <v>181</v>
      </c>
      <c r="L26" s="61">
        <v>1098.21</v>
      </c>
      <c r="M26" s="61">
        <v>50092.5</v>
      </c>
      <c r="N26" s="61">
        <v>35000</v>
      </c>
      <c r="O26" s="61">
        <v>1992.38</v>
      </c>
      <c r="P26" s="18">
        <v>35000</v>
      </c>
    </row>
    <row r="27" spans="1:16" ht="12.75" customHeight="1">
      <c r="A27" s="105" t="s">
        <v>183</v>
      </c>
      <c r="P27" s="61"/>
    </row>
    <row r="28" spans="1:16" ht="12.75" customHeight="1">
      <c r="A28" s="57">
        <v>1000</v>
      </c>
      <c r="B28" s="57">
        <v>642</v>
      </c>
      <c r="C28" s="57" t="s">
        <v>63</v>
      </c>
      <c r="D28" s="57" t="s">
        <v>66</v>
      </c>
      <c r="E28" s="58" t="s">
        <v>67</v>
      </c>
      <c r="F28" s="58" t="s">
        <v>184</v>
      </c>
      <c r="G28" s="58" t="s">
        <v>69</v>
      </c>
      <c r="H28" s="59" t="s">
        <v>70</v>
      </c>
      <c r="I28" s="57" t="s">
        <v>71</v>
      </c>
      <c r="J28" s="60" t="s">
        <v>72</v>
      </c>
      <c r="K28" s="52" t="s">
        <v>185</v>
      </c>
      <c r="L28" s="61">
        <v>0</v>
      </c>
      <c r="M28" s="61">
        <v>583.95</v>
      </c>
      <c r="N28" s="61">
        <v>10000</v>
      </c>
      <c r="O28" s="61">
        <v>0</v>
      </c>
      <c r="P28" s="18">
        <v>10000</v>
      </c>
    </row>
    <row r="29" spans="1:16" ht="12.75" customHeight="1">
      <c r="A29" s="105" t="s">
        <v>187</v>
      </c>
      <c r="P29" s="61"/>
    </row>
    <row r="30" spans="1:16" ht="12.75" customHeight="1">
      <c r="A30" s="57">
        <v>1000</v>
      </c>
      <c r="B30" s="57">
        <v>810</v>
      </c>
      <c r="C30" s="57" t="s">
        <v>63</v>
      </c>
      <c r="D30" s="57" t="s">
        <v>66</v>
      </c>
      <c r="E30" s="58" t="s">
        <v>67</v>
      </c>
      <c r="F30" s="58" t="s">
        <v>188</v>
      </c>
      <c r="G30" s="58" t="s">
        <v>69</v>
      </c>
      <c r="H30" s="59" t="s">
        <v>70</v>
      </c>
      <c r="I30" s="57" t="s">
        <v>71</v>
      </c>
      <c r="J30" s="60" t="s">
        <v>72</v>
      </c>
      <c r="K30" s="52" t="s">
        <v>186</v>
      </c>
      <c r="L30" s="61">
        <v>0</v>
      </c>
      <c r="M30" s="61">
        <v>0</v>
      </c>
      <c r="N30" s="61">
        <v>15000</v>
      </c>
      <c r="O30" s="61">
        <v>6710</v>
      </c>
      <c r="P30" s="18">
        <v>15000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2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DEPARTMENT OF CURRICULUM AND INSTRUCTION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16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748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Curriculum and Instruction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1160579.22</v>
      </c>
      <c r="M8" s="72">
        <f>SUM(M11:M65536)</f>
        <v>292611.728216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6" t="s">
        <v>84</v>
      </c>
    </row>
    <row r="11" spans="1:31" ht="12.75">
      <c r="A11" s="23">
        <v>142</v>
      </c>
      <c r="B11" s="23">
        <v>2300</v>
      </c>
      <c r="C11" s="30" t="s">
        <v>85</v>
      </c>
      <c r="D11" s="31" t="s">
        <v>66</v>
      </c>
      <c r="E11" s="32" t="s">
        <v>86</v>
      </c>
      <c r="F11" s="32" t="s">
        <v>87</v>
      </c>
      <c r="G11" s="32" t="s">
        <v>88</v>
      </c>
      <c r="H11" s="33" t="s">
        <v>70</v>
      </c>
      <c r="I11" s="31" t="s">
        <v>71</v>
      </c>
      <c r="J11" s="34" t="s">
        <v>72</v>
      </c>
      <c r="K11" s="35">
        <v>1</v>
      </c>
      <c r="L11" s="36">
        <v>39027.5</v>
      </c>
      <c r="M11" s="36">
        <v>12980.976999999999</v>
      </c>
      <c r="P11" s="23" t="s">
        <v>89</v>
      </c>
      <c r="Q11" s="23" t="s">
        <v>90</v>
      </c>
      <c r="R11" s="23" t="s">
        <v>91</v>
      </c>
      <c r="S11" s="23" t="s">
        <v>92</v>
      </c>
      <c r="T11" s="23" t="s">
        <v>93</v>
      </c>
      <c r="U11" s="23" t="s">
        <v>94</v>
      </c>
      <c r="V11" s="23" t="s">
        <v>95</v>
      </c>
      <c r="W11" s="78">
        <v>20.5841</v>
      </c>
      <c r="Z11" s="23">
        <v>1</v>
      </c>
      <c r="AA11" s="99">
        <v>1</v>
      </c>
      <c r="AB11" s="78">
        <v>1034</v>
      </c>
      <c r="AC11" s="78">
        <v>4792.577</v>
      </c>
      <c r="AD11" s="78">
        <v>0</v>
      </c>
      <c r="AE11" s="78">
        <v>7154.4</v>
      </c>
    </row>
    <row r="12" spans="1:31" ht="12.75">
      <c r="A12" s="23">
        <v>142</v>
      </c>
      <c r="B12" s="23">
        <v>2300</v>
      </c>
      <c r="C12" s="30" t="s">
        <v>96</v>
      </c>
      <c r="D12" s="31" t="s">
        <v>66</v>
      </c>
      <c r="E12" s="32" t="s">
        <v>86</v>
      </c>
      <c r="F12" s="32" t="s">
        <v>87</v>
      </c>
      <c r="G12" s="32" t="s">
        <v>88</v>
      </c>
      <c r="H12" s="33" t="s">
        <v>70</v>
      </c>
      <c r="I12" s="31" t="s">
        <v>71</v>
      </c>
      <c r="J12" s="34" t="s">
        <v>72</v>
      </c>
      <c r="K12" s="35">
        <v>1</v>
      </c>
      <c r="L12" s="36">
        <v>44482.88</v>
      </c>
      <c r="M12" s="36">
        <v>13795.897664</v>
      </c>
      <c r="P12" s="23" t="s">
        <v>97</v>
      </c>
      <c r="Q12" s="23" t="s">
        <v>98</v>
      </c>
      <c r="R12" s="23" t="s">
        <v>91</v>
      </c>
      <c r="S12" s="23" t="s">
        <v>92</v>
      </c>
      <c r="T12" s="23" t="s">
        <v>93</v>
      </c>
      <c r="U12" s="23" t="s">
        <v>94</v>
      </c>
      <c r="V12" s="23" t="s">
        <v>99</v>
      </c>
      <c r="W12" s="78">
        <v>23.461400000000005</v>
      </c>
      <c r="Z12" s="23">
        <v>1</v>
      </c>
      <c r="AA12" s="99">
        <v>1</v>
      </c>
      <c r="AB12" s="78">
        <v>1179</v>
      </c>
      <c r="AC12" s="78">
        <v>5462.4976639999995</v>
      </c>
      <c r="AD12" s="78">
        <v>0</v>
      </c>
      <c r="AE12" s="78">
        <v>7154.4</v>
      </c>
    </row>
    <row r="13" spans="1:31" ht="12.75">
      <c r="A13" s="23">
        <v>142</v>
      </c>
      <c r="B13" s="23">
        <v>2300</v>
      </c>
      <c r="C13" s="30" t="s">
        <v>100</v>
      </c>
      <c r="D13" s="31" t="s">
        <v>66</v>
      </c>
      <c r="E13" s="32" t="s">
        <v>86</v>
      </c>
      <c r="F13" s="32" t="s">
        <v>87</v>
      </c>
      <c r="G13" s="32" t="s">
        <v>88</v>
      </c>
      <c r="H13" s="33" t="s">
        <v>70</v>
      </c>
      <c r="I13" s="31" t="s">
        <v>71</v>
      </c>
      <c r="J13" s="34" t="s">
        <v>72</v>
      </c>
      <c r="K13" s="35">
        <v>1</v>
      </c>
      <c r="L13" s="36">
        <v>40178.68</v>
      </c>
      <c r="M13" s="36">
        <v>5998.941904</v>
      </c>
      <c r="P13" s="23" t="s">
        <v>101</v>
      </c>
      <c r="Q13" s="23" t="s">
        <v>102</v>
      </c>
      <c r="R13" s="23" t="s">
        <v>91</v>
      </c>
      <c r="S13" s="23" t="s">
        <v>103</v>
      </c>
      <c r="T13" s="23" t="s">
        <v>93</v>
      </c>
      <c r="U13" s="23" t="s">
        <v>94</v>
      </c>
      <c r="V13" s="23" t="s">
        <v>104</v>
      </c>
      <c r="W13" s="78">
        <v>21.1913</v>
      </c>
      <c r="Z13" s="23">
        <v>1</v>
      </c>
      <c r="AA13" s="99">
        <v>1</v>
      </c>
      <c r="AB13" s="78">
        <v>1065</v>
      </c>
      <c r="AC13" s="78">
        <v>4933.941904</v>
      </c>
      <c r="AD13" s="78">
        <v>0</v>
      </c>
      <c r="AE13" s="78">
        <v>0</v>
      </c>
    </row>
    <row r="14" spans="1:31" ht="12.75">
      <c r="A14" s="23">
        <v>142</v>
      </c>
      <c r="B14" s="23">
        <v>2300</v>
      </c>
      <c r="C14" s="30" t="s">
        <v>105</v>
      </c>
      <c r="D14" s="31" t="s">
        <v>66</v>
      </c>
      <c r="E14" s="32" t="s">
        <v>86</v>
      </c>
      <c r="F14" s="32" t="s">
        <v>87</v>
      </c>
      <c r="G14" s="32" t="s">
        <v>88</v>
      </c>
      <c r="H14" s="33" t="s">
        <v>70</v>
      </c>
      <c r="I14" s="31" t="s">
        <v>71</v>
      </c>
      <c r="J14" s="34" t="s">
        <v>72</v>
      </c>
      <c r="K14" s="35">
        <v>1</v>
      </c>
      <c r="L14" s="36">
        <v>35989.19</v>
      </c>
      <c r="M14" s="36">
        <v>5373.472532000001</v>
      </c>
      <c r="P14" s="23" t="s">
        <v>106</v>
      </c>
      <c r="Q14" s="23" t="s">
        <v>107</v>
      </c>
      <c r="R14" s="23" t="s">
        <v>91</v>
      </c>
      <c r="S14" s="23" t="s">
        <v>92</v>
      </c>
      <c r="T14" s="23" t="s">
        <v>93</v>
      </c>
      <c r="U14" s="23" t="s">
        <v>94</v>
      </c>
      <c r="V14" s="23" t="s">
        <v>108</v>
      </c>
      <c r="W14" s="78">
        <v>18.9816</v>
      </c>
      <c r="Z14" s="23">
        <v>1</v>
      </c>
      <c r="AA14" s="99">
        <v>1</v>
      </c>
      <c r="AB14" s="78">
        <v>954</v>
      </c>
      <c r="AC14" s="78">
        <v>4419.472532000001</v>
      </c>
      <c r="AD14" s="78">
        <v>0</v>
      </c>
      <c r="AE14" s="78">
        <v>0</v>
      </c>
    </row>
    <row r="15" spans="1:31" ht="12.75">
      <c r="A15" s="23">
        <v>142</v>
      </c>
      <c r="B15" s="23">
        <v>2300</v>
      </c>
      <c r="C15" s="30" t="s">
        <v>109</v>
      </c>
      <c r="D15" s="31" t="s">
        <v>66</v>
      </c>
      <c r="E15" s="32" t="s">
        <v>86</v>
      </c>
      <c r="F15" s="32" t="s">
        <v>87</v>
      </c>
      <c r="G15" s="32" t="s">
        <v>88</v>
      </c>
      <c r="H15" s="33" t="s">
        <v>70</v>
      </c>
      <c r="I15" s="31" t="s">
        <v>71</v>
      </c>
      <c r="J15" s="34" t="s">
        <v>72</v>
      </c>
      <c r="K15" s="35">
        <v>1</v>
      </c>
      <c r="L15" s="36">
        <v>37812.17</v>
      </c>
      <c r="M15" s="36">
        <v>12799.734476</v>
      </c>
      <c r="P15" s="23" t="s">
        <v>110</v>
      </c>
      <c r="Q15" s="23" t="s">
        <v>111</v>
      </c>
      <c r="R15" s="23" t="s">
        <v>91</v>
      </c>
      <c r="S15" s="23" t="s">
        <v>92</v>
      </c>
      <c r="T15" s="23" t="s">
        <v>93</v>
      </c>
      <c r="U15" s="23" t="s">
        <v>94</v>
      </c>
      <c r="V15" s="23" t="s">
        <v>112</v>
      </c>
      <c r="W15" s="78">
        <v>19.9431</v>
      </c>
      <c r="Z15" s="23">
        <v>1</v>
      </c>
      <c r="AA15" s="99">
        <v>1</v>
      </c>
      <c r="AB15" s="78">
        <v>1002</v>
      </c>
      <c r="AC15" s="78">
        <v>4643.334476</v>
      </c>
      <c r="AD15" s="78">
        <v>0</v>
      </c>
      <c r="AE15" s="78">
        <v>7154.4</v>
      </c>
    </row>
    <row r="16" spans="1:31" ht="12.75">
      <c r="A16" s="23">
        <v>142</v>
      </c>
      <c r="B16" s="23">
        <v>2300</v>
      </c>
      <c r="C16" s="30" t="s">
        <v>105</v>
      </c>
      <c r="D16" s="31" t="s">
        <v>66</v>
      </c>
      <c r="E16" s="32" t="s">
        <v>86</v>
      </c>
      <c r="F16" s="32" t="s">
        <v>87</v>
      </c>
      <c r="G16" s="32" t="s">
        <v>88</v>
      </c>
      <c r="H16" s="33" t="s">
        <v>70</v>
      </c>
      <c r="I16" s="31" t="s">
        <v>71</v>
      </c>
      <c r="J16" s="34" t="s">
        <v>72</v>
      </c>
      <c r="K16" s="35">
        <v>1</v>
      </c>
      <c r="L16" s="36">
        <v>41458.14</v>
      </c>
      <c r="M16" s="36">
        <v>13344.459592</v>
      </c>
      <c r="P16" s="23" t="s">
        <v>106</v>
      </c>
      <c r="Q16" s="23" t="s">
        <v>107</v>
      </c>
      <c r="R16" s="23" t="s">
        <v>91</v>
      </c>
      <c r="S16" s="23" t="s">
        <v>103</v>
      </c>
      <c r="T16" s="23" t="s">
        <v>93</v>
      </c>
      <c r="U16" s="23" t="s">
        <v>94</v>
      </c>
      <c r="V16" s="23" t="s">
        <v>113</v>
      </c>
      <c r="W16" s="78">
        <v>21.866100000000003</v>
      </c>
      <c r="Z16" s="23">
        <v>1</v>
      </c>
      <c r="AA16" s="99">
        <v>1</v>
      </c>
      <c r="AB16" s="78">
        <v>1099</v>
      </c>
      <c r="AC16" s="78">
        <v>5091.0595920000005</v>
      </c>
      <c r="AD16" s="78">
        <v>0</v>
      </c>
      <c r="AE16" s="78">
        <v>7154.4</v>
      </c>
    </row>
    <row r="17" ht="12.75">
      <c r="A17" s="106" t="s">
        <v>115</v>
      </c>
    </row>
    <row r="18" spans="1:31" ht="12.75">
      <c r="A18" s="23">
        <v>190</v>
      </c>
      <c r="B18" s="23">
        <v>2210</v>
      </c>
      <c r="C18" s="30" t="s">
        <v>116</v>
      </c>
      <c r="D18" s="31" t="s">
        <v>66</v>
      </c>
      <c r="E18" s="32" t="s">
        <v>67</v>
      </c>
      <c r="F18" s="32" t="s">
        <v>117</v>
      </c>
      <c r="G18" s="32" t="s">
        <v>118</v>
      </c>
      <c r="H18" s="33" t="s">
        <v>70</v>
      </c>
      <c r="I18" s="31" t="s">
        <v>71</v>
      </c>
      <c r="J18" s="34" t="s">
        <v>72</v>
      </c>
      <c r="K18" s="35">
        <v>1</v>
      </c>
      <c r="L18" s="36">
        <v>73305.02</v>
      </c>
      <c r="M18" s="36">
        <v>10944.856456000001</v>
      </c>
      <c r="P18" s="23" t="s">
        <v>119</v>
      </c>
      <c r="Q18" s="23" t="s">
        <v>120</v>
      </c>
      <c r="R18" s="23" t="s">
        <v>91</v>
      </c>
      <c r="S18" s="23" t="s">
        <v>117</v>
      </c>
      <c r="T18" s="23" t="s">
        <v>121</v>
      </c>
      <c r="U18" s="23" t="s">
        <v>94</v>
      </c>
      <c r="V18" s="23" t="s">
        <v>122</v>
      </c>
      <c r="W18" s="78">
        <v>38.663</v>
      </c>
      <c r="Z18" s="23">
        <v>1</v>
      </c>
      <c r="AA18" s="99">
        <v>1</v>
      </c>
      <c r="AB18" s="78">
        <v>1943</v>
      </c>
      <c r="AC18" s="78">
        <v>9001.856456000001</v>
      </c>
      <c r="AD18" s="78">
        <v>0</v>
      </c>
      <c r="AE18" s="78">
        <v>0</v>
      </c>
    </row>
    <row r="19" spans="1:31" ht="12.75">
      <c r="A19" s="23">
        <v>190</v>
      </c>
      <c r="B19" s="23">
        <v>2210</v>
      </c>
      <c r="C19" s="30" t="s">
        <v>123</v>
      </c>
      <c r="D19" s="31" t="s">
        <v>66</v>
      </c>
      <c r="E19" s="32" t="s">
        <v>67</v>
      </c>
      <c r="F19" s="32" t="s">
        <v>117</v>
      </c>
      <c r="G19" s="32" t="s">
        <v>118</v>
      </c>
      <c r="H19" s="33" t="s">
        <v>70</v>
      </c>
      <c r="I19" s="31" t="s">
        <v>71</v>
      </c>
      <c r="J19" s="34" t="s">
        <v>72</v>
      </c>
      <c r="K19" s="35">
        <v>1</v>
      </c>
      <c r="L19" s="36">
        <v>80239.82</v>
      </c>
      <c r="M19" s="36">
        <v>23319.449896000002</v>
      </c>
      <c r="P19" s="23" t="s">
        <v>124</v>
      </c>
      <c r="Q19" s="23" t="s">
        <v>125</v>
      </c>
      <c r="R19" s="23" t="s">
        <v>91</v>
      </c>
      <c r="S19" s="23" t="s">
        <v>103</v>
      </c>
      <c r="T19" s="23" t="s">
        <v>121</v>
      </c>
      <c r="U19" s="23" t="s">
        <v>94</v>
      </c>
      <c r="V19" s="23" t="s">
        <v>126</v>
      </c>
      <c r="W19" s="78">
        <v>42.32059999999999</v>
      </c>
      <c r="Z19" s="23">
        <v>1</v>
      </c>
      <c r="AA19" s="99">
        <v>1</v>
      </c>
      <c r="AB19" s="78">
        <v>2126</v>
      </c>
      <c r="AC19" s="78">
        <v>9853.449896000002</v>
      </c>
      <c r="AD19" s="78">
        <v>11340</v>
      </c>
      <c r="AE19" s="78">
        <v>0</v>
      </c>
    </row>
    <row r="20" spans="1:31" ht="12.75">
      <c r="A20" s="23">
        <v>190</v>
      </c>
      <c r="B20" s="23">
        <v>2210</v>
      </c>
      <c r="C20" s="30" t="s">
        <v>123</v>
      </c>
      <c r="D20" s="31" t="s">
        <v>66</v>
      </c>
      <c r="E20" s="32" t="s">
        <v>67</v>
      </c>
      <c r="F20" s="32" t="s">
        <v>117</v>
      </c>
      <c r="G20" s="32" t="s">
        <v>118</v>
      </c>
      <c r="H20" s="33" t="s">
        <v>70</v>
      </c>
      <c r="I20" s="31" t="s">
        <v>71</v>
      </c>
      <c r="J20" s="34" t="s">
        <v>72</v>
      </c>
      <c r="K20" s="35">
        <v>1</v>
      </c>
      <c r="L20" s="36">
        <v>87174.61</v>
      </c>
      <c r="M20" s="36">
        <v>24355.042108</v>
      </c>
      <c r="P20" s="23" t="s">
        <v>124</v>
      </c>
      <c r="Q20" s="23" t="s">
        <v>125</v>
      </c>
      <c r="R20" s="23" t="s">
        <v>91</v>
      </c>
      <c r="S20" s="23" t="s">
        <v>103</v>
      </c>
      <c r="T20" s="23" t="s">
        <v>121</v>
      </c>
      <c r="U20" s="23" t="s">
        <v>94</v>
      </c>
      <c r="V20" s="23" t="s">
        <v>127</v>
      </c>
      <c r="W20" s="78">
        <v>45.978199999999994</v>
      </c>
      <c r="Z20" s="23">
        <v>1</v>
      </c>
      <c r="AA20" s="99">
        <v>1</v>
      </c>
      <c r="AB20" s="78">
        <v>2310</v>
      </c>
      <c r="AC20" s="78">
        <v>10705.042108000001</v>
      </c>
      <c r="AD20" s="78">
        <v>11340</v>
      </c>
      <c r="AE20" s="78">
        <v>0</v>
      </c>
    </row>
    <row r="21" spans="1:31" ht="12.75">
      <c r="A21" s="23">
        <v>190</v>
      </c>
      <c r="B21" s="23">
        <v>2210</v>
      </c>
      <c r="C21" s="30" t="s">
        <v>128</v>
      </c>
      <c r="D21" s="31" t="s">
        <v>66</v>
      </c>
      <c r="E21" s="32" t="s">
        <v>67</v>
      </c>
      <c r="F21" s="32" t="s">
        <v>117</v>
      </c>
      <c r="G21" s="32" t="s">
        <v>118</v>
      </c>
      <c r="H21" s="33" t="s">
        <v>70</v>
      </c>
      <c r="I21" s="31" t="s">
        <v>71</v>
      </c>
      <c r="J21" s="34" t="s">
        <v>72</v>
      </c>
      <c r="K21" s="35">
        <v>1</v>
      </c>
      <c r="L21" s="36">
        <v>89486.21</v>
      </c>
      <c r="M21" s="36">
        <v>24699.906588</v>
      </c>
      <c r="P21" s="23" t="s">
        <v>129</v>
      </c>
      <c r="Q21" s="23" t="s">
        <v>130</v>
      </c>
      <c r="R21" s="23" t="s">
        <v>91</v>
      </c>
      <c r="S21" s="23" t="s">
        <v>92</v>
      </c>
      <c r="T21" s="23" t="s">
        <v>121</v>
      </c>
      <c r="U21" s="23" t="s">
        <v>94</v>
      </c>
      <c r="V21" s="23" t="s">
        <v>131</v>
      </c>
      <c r="W21" s="78">
        <v>47.197399999999995</v>
      </c>
      <c r="Z21" s="23">
        <v>1</v>
      </c>
      <c r="AA21" s="99">
        <v>1</v>
      </c>
      <c r="AB21" s="78">
        <v>2371</v>
      </c>
      <c r="AC21" s="78">
        <v>10988.906588000002</v>
      </c>
      <c r="AD21" s="78">
        <v>11340</v>
      </c>
      <c r="AE21" s="78">
        <v>0</v>
      </c>
    </row>
    <row r="22" spans="1:31" ht="12.75">
      <c r="A22" s="23">
        <v>190</v>
      </c>
      <c r="B22" s="23">
        <v>2210</v>
      </c>
      <c r="C22" s="30" t="s">
        <v>132</v>
      </c>
      <c r="D22" s="31" t="s">
        <v>66</v>
      </c>
      <c r="E22" s="32" t="s">
        <v>67</v>
      </c>
      <c r="F22" s="32" t="s">
        <v>117</v>
      </c>
      <c r="G22" s="32" t="s">
        <v>118</v>
      </c>
      <c r="H22" s="33" t="s">
        <v>70</v>
      </c>
      <c r="I22" s="31" t="s">
        <v>71</v>
      </c>
      <c r="J22" s="34" t="s">
        <v>72</v>
      </c>
      <c r="K22" s="35">
        <v>1</v>
      </c>
      <c r="L22" s="36">
        <v>96421</v>
      </c>
      <c r="M22" s="36">
        <v>25735.4988</v>
      </c>
      <c r="P22" s="23" t="s">
        <v>133</v>
      </c>
      <c r="Q22" s="23" t="s">
        <v>134</v>
      </c>
      <c r="R22" s="23" t="s">
        <v>91</v>
      </c>
      <c r="S22" s="23" t="s">
        <v>92</v>
      </c>
      <c r="T22" s="23" t="s">
        <v>121</v>
      </c>
      <c r="U22" s="23" t="s">
        <v>94</v>
      </c>
      <c r="V22" s="23" t="s">
        <v>135</v>
      </c>
      <c r="W22" s="78">
        <v>50.855</v>
      </c>
      <c r="Z22" s="23">
        <v>1</v>
      </c>
      <c r="AA22" s="99">
        <v>1</v>
      </c>
      <c r="AB22" s="78">
        <v>2555</v>
      </c>
      <c r="AC22" s="78">
        <v>11840.498800000001</v>
      </c>
      <c r="AD22" s="78">
        <v>11340</v>
      </c>
      <c r="AE22" s="78">
        <v>0</v>
      </c>
    </row>
    <row r="23" spans="1:31" ht="12.75">
      <c r="A23" s="23">
        <v>190</v>
      </c>
      <c r="B23" s="23">
        <v>2210</v>
      </c>
      <c r="C23" s="30" t="s">
        <v>136</v>
      </c>
      <c r="D23" s="31" t="s">
        <v>66</v>
      </c>
      <c r="E23" s="32" t="s">
        <v>67</v>
      </c>
      <c r="F23" s="32" t="s">
        <v>117</v>
      </c>
      <c r="G23" s="32" t="s">
        <v>118</v>
      </c>
      <c r="H23" s="33" t="s">
        <v>70</v>
      </c>
      <c r="I23" s="31" t="s">
        <v>71</v>
      </c>
      <c r="J23" s="34" t="s">
        <v>72</v>
      </c>
      <c r="K23" s="35">
        <v>1</v>
      </c>
      <c r="L23" s="36">
        <v>98732.6</v>
      </c>
      <c r="M23" s="36">
        <v>26080.36328</v>
      </c>
      <c r="P23" s="23" t="s">
        <v>137</v>
      </c>
      <c r="Q23" s="23" t="s">
        <v>138</v>
      </c>
      <c r="R23" s="23" t="s">
        <v>91</v>
      </c>
      <c r="S23" s="23" t="s">
        <v>117</v>
      </c>
      <c r="T23" s="23" t="s">
        <v>121</v>
      </c>
      <c r="U23" s="23" t="s">
        <v>94</v>
      </c>
      <c r="V23" s="23" t="s">
        <v>139</v>
      </c>
      <c r="W23" s="78">
        <v>52.0742</v>
      </c>
      <c r="Z23" s="23">
        <v>1</v>
      </c>
      <c r="AA23" s="99">
        <v>1</v>
      </c>
      <c r="AB23" s="78">
        <v>2616</v>
      </c>
      <c r="AC23" s="78">
        <v>12124.363280000001</v>
      </c>
      <c r="AD23" s="78">
        <v>11340</v>
      </c>
      <c r="AE23" s="78">
        <v>0</v>
      </c>
    </row>
    <row r="24" spans="1:31" ht="12.75">
      <c r="A24" s="23">
        <v>190</v>
      </c>
      <c r="B24" s="23">
        <v>2210</v>
      </c>
      <c r="C24" s="30" t="s">
        <v>140</v>
      </c>
      <c r="D24" s="31" t="s">
        <v>66</v>
      </c>
      <c r="E24" s="32" t="s">
        <v>141</v>
      </c>
      <c r="F24" s="32" t="s">
        <v>117</v>
      </c>
      <c r="G24" s="32" t="s">
        <v>69</v>
      </c>
      <c r="H24" s="33" t="s">
        <v>70</v>
      </c>
      <c r="I24" s="31" t="s">
        <v>71</v>
      </c>
      <c r="J24" s="34" t="s">
        <v>72</v>
      </c>
      <c r="K24" s="35">
        <v>1</v>
      </c>
      <c r="L24" s="36">
        <v>96421</v>
      </c>
      <c r="M24" s="36">
        <v>25735.4988</v>
      </c>
      <c r="P24" s="23" t="s">
        <v>142</v>
      </c>
      <c r="Q24" s="23" t="s">
        <v>143</v>
      </c>
      <c r="R24" s="23" t="s">
        <v>91</v>
      </c>
      <c r="S24" s="23" t="s">
        <v>103</v>
      </c>
      <c r="T24" s="23" t="s">
        <v>121</v>
      </c>
      <c r="U24" s="23" t="s">
        <v>94</v>
      </c>
      <c r="V24" s="23" t="s">
        <v>135</v>
      </c>
      <c r="W24" s="78">
        <v>50.855</v>
      </c>
      <c r="Z24" s="23">
        <v>1</v>
      </c>
      <c r="AA24" s="99">
        <v>1</v>
      </c>
      <c r="AB24" s="78">
        <v>2555</v>
      </c>
      <c r="AC24" s="78">
        <v>11840.498800000001</v>
      </c>
      <c r="AD24" s="78">
        <v>11340</v>
      </c>
      <c r="AE24" s="78">
        <v>0</v>
      </c>
    </row>
    <row r="25" spans="1:31" ht="12.75">
      <c r="A25" s="23">
        <v>190</v>
      </c>
      <c r="B25" s="23">
        <v>2800</v>
      </c>
      <c r="C25" s="30" t="s">
        <v>144</v>
      </c>
      <c r="D25" s="31" t="s">
        <v>66</v>
      </c>
      <c r="E25" s="32" t="s">
        <v>145</v>
      </c>
      <c r="F25" s="32" t="s">
        <v>117</v>
      </c>
      <c r="G25" s="32" t="s">
        <v>69</v>
      </c>
      <c r="H25" s="33" t="s">
        <v>70</v>
      </c>
      <c r="I25" s="31" t="s">
        <v>71</v>
      </c>
      <c r="J25" s="34" t="s">
        <v>72</v>
      </c>
      <c r="K25" s="35">
        <v>1</v>
      </c>
      <c r="L25" s="36">
        <v>98972.42</v>
      </c>
      <c r="M25" s="36">
        <v>26116.813176</v>
      </c>
      <c r="P25" s="23" t="s">
        <v>146</v>
      </c>
      <c r="Q25" s="23" t="s">
        <v>147</v>
      </c>
      <c r="R25" s="23" t="s">
        <v>91</v>
      </c>
      <c r="S25" s="23" t="s">
        <v>92</v>
      </c>
      <c r="T25" s="23" t="s">
        <v>121</v>
      </c>
      <c r="U25" s="23" t="s">
        <v>94</v>
      </c>
      <c r="V25" s="23" t="s">
        <v>148</v>
      </c>
      <c r="W25" s="78">
        <v>52.2006</v>
      </c>
      <c r="Z25" s="23">
        <v>1</v>
      </c>
      <c r="AA25" s="99">
        <v>1</v>
      </c>
      <c r="AB25" s="78">
        <v>2623</v>
      </c>
      <c r="AC25" s="78">
        <v>12153.813176</v>
      </c>
      <c r="AD25" s="78">
        <v>11340</v>
      </c>
      <c r="AE25" s="78">
        <v>0</v>
      </c>
    </row>
    <row r="26" spans="1:31" ht="12.75">
      <c r="A26" s="23">
        <v>190</v>
      </c>
      <c r="B26" s="23">
        <v>2800</v>
      </c>
      <c r="C26" s="30" t="s">
        <v>149</v>
      </c>
      <c r="D26" s="31" t="s">
        <v>66</v>
      </c>
      <c r="E26" s="32" t="s">
        <v>145</v>
      </c>
      <c r="F26" s="32" t="s">
        <v>117</v>
      </c>
      <c r="G26" s="32" t="s">
        <v>69</v>
      </c>
      <c r="H26" s="33" t="s">
        <v>70</v>
      </c>
      <c r="I26" s="31" t="s">
        <v>71</v>
      </c>
      <c r="J26" s="34" t="s">
        <v>72</v>
      </c>
      <c r="K26" s="35">
        <v>1</v>
      </c>
      <c r="L26" s="36">
        <v>116014.97</v>
      </c>
      <c r="M26" s="36">
        <v>28660.638316</v>
      </c>
      <c r="P26" s="23" t="s">
        <v>150</v>
      </c>
      <c r="Q26" s="23" t="s">
        <v>151</v>
      </c>
      <c r="R26" s="23" t="s">
        <v>91</v>
      </c>
      <c r="S26" s="23" t="s">
        <v>92</v>
      </c>
      <c r="T26" s="23" t="s">
        <v>121</v>
      </c>
      <c r="U26" s="23" t="s">
        <v>94</v>
      </c>
      <c r="V26" s="23" t="s">
        <v>152</v>
      </c>
      <c r="W26" s="78">
        <v>61.1893</v>
      </c>
      <c r="Z26" s="23">
        <v>1</v>
      </c>
      <c r="AA26" s="99">
        <v>1</v>
      </c>
      <c r="AB26" s="78">
        <v>3074</v>
      </c>
      <c r="AC26" s="78">
        <v>14246.638316</v>
      </c>
      <c r="AD26" s="78">
        <v>11340</v>
      </c>
      <c r="AE26" s="78">
        <v>0</v>
      </c>
    </row>
    <row r="27" ht="12.75">
      <c r="A27" s="106" t="s">
        <v>154</v>
      </c>
    </row>
    <row r="28" spans="1:31" ht="12.75">
      <c r="A28" s="23">
        <v>191</v>
      </c>
      <c r="B28" s="23">
        <v>2210</v>
      </c>
      <c r="C28" s="30" t="s">
        <v>155</v>
      </c>
      <c r="D28" s="31" t="s">
        <v>66</v>
      </c>
      <c r="E28" s="32" t="s">
        <v>67</v>
      </c>
      <c r="F28" s="32" t="s">
        <v>117</v>
      </c>
      <c r="G28" s="32" t="s">
        <v>118</v>
      </c>
      <c r="H28" s="33" t="s">
        <v>70</v>
      </c>
      <c r="I28" s="31" t="s">
        <v>71</v>
      </c>
      <c r="J28" s="34" t="s">
        <v>72</v>
      </c>
      <c r="K28" s="35">
        <v>1</v>
      </c>
      <c r="L28" s="36">
        <v>84863.01</v>
      </c>
      <c r="M28" s="36">
        <v>12670.177628</v>
      </c>
      <c r="P28" s="23" t="s">
        <v>156</v>
      </c>
      <c r="Q28" s="23" t="s">
        <v>157</v>
      </c>
      <c r="R28" s="23" t="s">
        <v>91</v>
      </c>
      <c r="S28" s="23" t="s">
        <v>103</v>
      </c>
      <c r="T28" s="23" t="s">
        <v>121</v>
      </c>
      <c r="U28" s="23" t="s">
        <v>94</v>
      </c>
      <c r="V28" s="23" t="s">
        <v>158</v>
      </c>
      <c r="W28" s="78">
        <v>44.75899999999999</v>
      </c>
      <c r="Z28" s="23">
        <v>1</v>
      </c>
      <c r="AA28" s="99">
        <v>1</v>
      </c>
      <c r="AB28" s="78">
        <v>2249</v>
      </c>
      <c r="AC28" s="78">
        <v>10421.177628</v>
      </c>
      <c r="AD28" s="78">
        <v>0</v>
      </c>
      <c r="AE28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2013-06-03T15:14:23Z</dcterms:modified>
  <cp:category/>
  <cp:version/>
  <cp:contentType/>
  <cp:contentStatus/>
</cp:coreProperties>
</file>