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<sst xmlns="http://schemas.openxmlformats.org/spreadsheetml/2006/main" count="201" uniqueCount="112">
  <si>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</si>
  <si>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</si>
  <si>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</si>
  <si>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</si>
  <si>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</si>
  <si>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</si>
  <si>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</si>
  <si>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</si>
  <si>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</si>
  <si>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</si>
  <si>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</si>
  <si>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</si>
  <si>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</si>
  <si>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</si>
  <si>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</si>
  <si>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</si>
  <si>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</si>
  <si>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</si>
  <si>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</si>
  <si>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</si>
  <si>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</si>
  <si>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</si>
  <si>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</si>
  <si>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</si>
  <si>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</si>
  <si>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</si>
  <si>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</si>
  <si>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</si>
  <si>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</si>
  <si>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</si>
  <si>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</si>
  <si>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</si>
  <si>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</si>
  <si>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</si>
  <si>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</si>
  <si>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</si>
  <si>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</si>
  <si>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</si>
  <si>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</si>
  <si>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</si>
  <si>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</si>
  <si>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</si>
  <si>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</si>
  <si>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</si>
  <si>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</si>
  <si>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</si>
  <si>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</si>
  <si>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</si>
  <si>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</si>
  <si>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</si>
  <si>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</si>
  <si>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</si>
  <si>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</si>
  <si>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</si>
  <si>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</si>
  <si>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</si>
  <si>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</si>
  <si>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</si>
  <si>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</si>
  <si>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</si>
  <si>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DEPARTMENT OF COMMUNICATIONS</t>
  </si>
  <si>
    <t>PROJECT 000101 LOC 780</t>
  </si>
  <si>
    <t>Communications</t>
  </si>
  <si>
    <t>X</t>
  </si>
  <si>
    <t>CLERICAL PERSONNEL</t>
  </si>
  <si>
    <t>OTHER ADMINISTRATIVE PERSONNEL</t>
  </si>
  <si>
    <t>OTHER ADMINISTRATIVE PERSONNEL (191)</t>
  </si>
  <si>
    <t>Director, Communications</t>
  </si>
  <si>
    <t>101</t>
  </si>
  <si>
    <t>64</t>
  </si>
  <si>
    <t>01</t>
  </si>
  <si>
    <t>00</t>
  </si>
  <si>
    <t>000101</t>
  </si>
  <si>
    <t>0000</t>
  </si>
  <si>
    <t>700103</t>
  </si>
  <si>
    <t>7809U5000</t>
  </si>
  <si>
    <t>B</t>
  </si>
  <si>
    <t>M21</t>
  </si>
  <si>
    <t>NORM</t>
  </si>
  <si>
    <t>DIR10</t>
  </si>
  <si>
    <t>Specialist, Communications</t>
  </si>
  <si>
    <t>780xxxxxx</t>
  </si>
  <si>
    <t>SP210</t>
  </si>
  <si>
    <t>Manager III, Digital Program</t>
  </si>
  <si>
    <t>03</t>
  </si>
  <si>
    <t>700079</t>
  </si>
  <si>
    <t>7530A0500</t>
  </si>
  <si>
    <t>MA308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</si>
  <si>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</si>
  <si>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</si>
  <si>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</si>
  <si>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</si>
  <si>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</si>
  <si>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48</t>
  </si>
  <si>
    <t>95</t>
  </si>
  <si>
    <t>780</t>
  </si>
  <si>
    <t>OTHER COST-PROFESSIONAL/TECHNI</t>
  </si>
  <si>
    <t>98</t>
  </si>
  <si>
    <t>OTHER COST-PRINTING/BINDING</t>
  </si>
  <si>
    <t>COMMUNICATION</t>
  </si>
  <si>
    <t>COMMUNICATION (530)</t>
  </si>
  <si>
    <t>97</t>
  </si>
  <si>
    <t>OTHER COST-POSTAGE</t>
  </si>
  <si>
    <t>TRAVEL - EMPLOYEES</t>
  </si>
  <si>
    <t>TRAVEL - EMPLOYEES (580)</t>
  </si>
  <si>
    <t>32</t>
  </si>
  <si>
    <t>TRAVEL-REGULAR</t>
  </si>
  <si>
    <t>33</t>
  </si>
  <si>
    <t>TRAVEL-PROFESSIONAL</t>
  </si>
  <si>
    <t>SUPPLIES</t>
  </si>
  <si>
    <t>SUPPLIES (610)</t>
  </si>
  <si>
    <t>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</si>
</sst>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142</v>
      </c>
      <c r="C8" s="65" t="s">
        <v>64</v>
      </c>
      <c r="D8" s="67">
        <v>0</v>
      </c>
      <c r="E8" s="67">
        <v>43199.49</v>
      </c>
      <c r="F8" s="67">
        <v>59743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191</v>
      </c>
      <c r="C9" s="65" t="s">
        <v>65</v>
      </c>
      <c r="D9" s="67">
        <v>0</v>
      </c>
      <c r="E9" s="67">
        <v>299473.6</v>
      </c>
      <c r="F9" s="67">
        <v>453967</v>
      </c>
      <c r="G9" s="67">
        <f>SUMIF(DISCRETIONARY!B11:B65536,"="&amp;SUMMARY!B9,DISCRETIONARY!$P$11:$P$65536)+SUMIF(PERSONNEL!$A$10:$A$65536,"="&amp;SUMMARY!B9,PERSONNEL!$L$10:$L$65536)</f>
        <v>248624.11</v>
      </c>
      <c r="J9" s="103" t="s">
        <v>58</v>
      </c>
      <c r="K9" s="67">
        <v>513710</v>
      </c>
      <c r="L9" s="67">
        <v>248624.11</v>
      </c>
      <c r="M9" s="67">
        <f>L9-K9</f>
        <v>-265085.89</v>
      </c>
      <c r="N9" s="104">
        <f>M9/K9</f>
        <v>-0.5160224445698935</v>
      </c>
    </row>
    <row r="10" spans="1:14" ht="12.75">
      <c r="A10" s="65" t="s">
        <v>63</v>
      </c>
      <c r="B10" s="66">
        <v>210</v>
      </c>
      <c r="C10" s="65" t="s">
        <v>88</v>
      </c>
      <c r="D10" s="67">
        <v>0</v>
      </c>
      <c r="E10" s="67">
        <v>16820.27</v>
      </c>
      <c r="F10" s="67">
        <v>37478</v>
      </c>
      <c r="G10" s="67">
        <f>SUMIF(DISCRETIONARY!B11:B65536,"="&amp;SUMMARY!B10,DISCRETIONARY!$P$11:$P$65536)+SUMIF(PERSONNEL!$A$10:$A$65536,"="&amp;SUMMARY!B10,PERSONNEL!$L$10:$L$65536)+SUM(PERSONNEL!$AD$10:$AE$65536)</f>
        <v>21463.199999999997</v>
      </c>
      <c r="J10" s="103" t="s">
        <v>25</v>
      </c>
      <c r="K10" s="67">
        <v>109703</v>
      </c>
      <c r="L10" s="67">
        <v>58582.240708</v>
      </c>
      <c r="M10" s="67">
        <f>L10-K10</f>
        <v>-51120.759292</v>
      </c>
      <c r="N10" s="104">
        <f>M10/K10</f>
        <v>-0.46599235473961514</v>
      </c>
    </row>
    <row r="11" spans="1:14" ht="12.75">
      <c r="A11" s="65" t="s">
        <v>63</v>
      </c>
      <c r="B11" s="66">
        <v>230</v>
      </c>
      <c r="C11" s="65" t="s">
        <v>89</v>
      </c>
      <c r="D11" s="67">
        <v>0</v>
      </c>
      <c r="E11" s="67">
        <v>35226.8</v>
      </c>
      <c r="F11" s="67">
        <v>58612</v>
      </c>
      <c r="G11" s="67">
        <f>SUMIF(DISCRETIONARY!B11:B65536,"="&amp;SUMMARY!B11,DISCRETIONARY!$P$11:$P$65536)+SUMIF(PERSONNEL!$A$10:$A$65536,"="&amp;SUMMARY!B11,PERSONNEL!$L$10:$L$65536)+SUM(PERSONNEL!$AC$10:$AC$65536)</f>
        <v>30531.040708</v>
      </c>
      <c r="J11" s="103" t="s">
        <v>59</v>
      </c>
      <c r="K11" s="67">
        <v>332000</v>
      </c>
      <c r="L11" s="67">
        <v>332000</v>
      </c>
      <c r="M11" s="67">
        <f>L11-K11</f>
        <v>0</v>
      </c>
      <c r="N11" s="104">
        <f>M11/K11</f>
        <v>0</v>
      </c>
    </row>
    <row r="12" spans="1:7" ht="12.75">
      <c r="A12" s="65" t="s">
        <v>63</v>
      </c>
      <c r="B12" s="66">
        <v>290</v>
      </c>
      <c r="C12" s="65" t="s">
        <v>90</v>
      </c>
      <c r="D12" s="67">
        <v>0</v>
      </c>
      <c r="E12" s="67">
        <v>2790.4</v>
      </c>
      <c r="F12" s="67">
        <v>13613</v>
      </c>
      <c r="G12" s="67">
        <f>SUMIF(DISCRETIONARY!B11:B65536,"="&amp;SUMMARY!B12,DISCRETIONARY!$P$11:$P$65536)+SUM(DISCRETIONARY!$Q$10:$Q$65536)+SUMIF(PERSONNEL!$A$10:$A$65536,"="&amp;SUMMARY!B12,PERSONNEL!$L$10:$L$65536)+SUM(PERSONNEL!$AB$10:$AB$65536)</f>
        <v>6588</v>
      </c>
    </row>
    <row r="13" spans="1:7" ht="12.75">
      <c r="A13" s="65" t="s">
        <v>63</v>
      </c>
      <c r="B13" s="66">
        <v>300</v>
      </c>
      <c r="C13" s="65" t="s">
        <v>91</v>
      </c>
      <c r="D13" s="67">
        <v>0</v>
      </c>
      <c r="E13" s="67">
        <v>0</v>
      </c>
      <c r="F13" s="67">
        <v>329000</v>
      </c>
      <c r="G13" s="67">
        <f>SUMIF(DISCRETIONARY!B11:B65536,"="&amp;SUMMARY!B13,DISCRETIONARY!$P$11:$P$65536)+SUMIF(PERSONNEL!$A$10:$A$65536,"="&amp;SUMMARY!B13,PERSONNEL!$L$10:$L$65536)</f>
        <v>329000</v>
      </c>
    </row>
    <row r="14" spans="1:7" ht="12.75">
      <c r="A14" s="65" t="s">
        <v>63</v>
      </c>
      <c r="B14" s="66">
        <v>530</v>
      </c>
      <c r="C14" s="65" t="s">
        <v>99</v>
      </c>
      <c r="D14" s="67">
        <v>0</v>
      </c>
      <c r="E14" s="67">
        <v>21.51</v>
      </c>
      <c r="F14" s="67">
        <v>0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63</v>
      </c>
      <c r="B15" s="66">
        <v>580</v>
      </c>
      <c r="C15" s="65" t="s">
        <v>103</v>
      </c>
      <c r="D15" s="67">
        <v>0</v>
      </c>
      <c r="E15" s="67">
        <v>649.48</v>
      </c>
      <c r="F15" s="67">
        <v>0</v>
      </c>
      <c r="G15" s="67">
        <f>SUMIF(DISCRETIONARY!B11:B65536,"="&amp;SUMMARY!B15,DISCRETIONARY!$P$11:$P$65536)+SUMIF(PERSONNEL!$A$10:$A$65536,"="&amp;SUMMARY!B15,PERSONNEL!$L$10:$L$65536)</f>
        <v>0</v>
      </c>
    </row>
    <row r="16" spans="1:7" ht="12.75">
      <c r="A16" s="65" t="s">
        <v>63</v>
      </c>
      <c r="B16" s="66">
        <v>610</v>
      </c>
      <c r="C16" s="65" t="s">
        <v>109</v>
      </c>
      <c r="D16" s="67">
        <v>0</v>
      </c>
      <c r="E16" s="67">
        <v>736.42</v>
      </c>
      <c r="F16" s="67">
        <v>3000</v>
      </c>
      <c r="G16" s="67">
        <f>SUMIF(DISCRETIONARY!B11:B65536,"="&amp;SUMMARY!B16,DISCRETIONARY!$P$11:$P$65536)+SUMIF(PERSONNEL!$A$10:$A$65536,"="&amp;SUMMARY!B16,PERSONNEL!$L$10:$L$65536)</f>
        <v>3000</v>
      </c>
    </row>
    <row r="17" ht="13.5" thickBot="1"/>
    <row r="18" spans="3:8" ht="13.5" thickBot="1">
      <c r="C18" s="108" t="s">
        <v>8</v>
      </c>
      <c r="D18" s="109">
        <f>SUM(D8:D16)</f>
        <v>0</v>
      </c>
      <c r="E18" s="110">
        <f>SUM(E8:E16)</f>
        <v>398917.97</v>
      </c>
      <c r="F18" s="110">
        <f>SUM(F8:F16)</f>
        <v>955413</v>
      </c>
      <c r="G18" s="111">
        <f>SUM(G8:G16)</f>
        <v>639206.350708</v>
      </c>
      <c r="H18" s="107">
        <f>(G18-F18)/F18</f>
        <v>-0.3309633104134024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1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DEPARTMENT OF COMMUNICATIONS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Communications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1407.4099999999999</v>
      </c>
      <c r="N9" s="55">
        <f>SUMIF($C10:$C65536,"=X",N10:N65536)</f>
        <v>332000</v>
      </c>
      <c r="O9" s="92">
        <f>SUMIF($C10:$C65536,"=X",O10:O65536)</f>
        <v>182823.21999999997</v>
      </c>
      <c r="P9" s="89">
        <f>SUMIF(C10:C65536,"=X",P10:P65536)+SUMIF(C10:C65536,"=X",Q10:Q65536)</f>
        <v>332000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92</v>
      </c>
      <c r="P11" s="61"/>
    </row>
    <row r="12" spans="1:16" ht="12.75" customHeight="1">
      <c r="A12" s="57">
        <v>2300</v>
      </c>
      <c r="B12" s="57">
        <v>300</v>
      </c>
      <c r="C12" s="57" t="s">
        <v>63</v>
      </c>
      <c r="D12" s="57" t="s">
        <v>68</v>
      </c>
      <c r="E12" s="58" t="s">
        <v>93</v>
      </c>
      <c r="F12" s="58" t="s">
        <v>94</v>
      </c>
      <c r="G12" s="58" t="s">
        <v>71</v>
      </c>
      <c r="H12" s="59" t="s">
        <v>72</v>
      </c>
      <c r="I12" s="57" t="s">
        <v>95</v>
      </c>
      <c r="J12" s="60" t="s">
        <v>73</v>
      </c>
      <c r="K12" s="52" t="s">
        <v>96</v>
      </c>
      <c r="L12" s="61">
        <v>0</v>
      </c>
      <c r="M12" s="61">
        <v>0</v>
      </c>
      <c r="N12" s="61">
        <v>102237</v>
      </c>
      <c r="O12" s="61">
        <v>44103.31</v>
      </c>
      <c r="P12" s="18">
        <v>102237</v>
      </c>
    </row>
    <row r="13" spans="1:16" ht="12.75" customHeight="1">
      <c r="A13" s="57">
        <v>2800</v>
      </c>
      <c r="B13" s="57">
        <v>300</v>
      </c>
      <c r="C13" s="57" t="s">
        <v>63</v>
      </c>
      <c r="D13" s="57" t="s">
        <v>68</v>
      </c>
      <c r="E13" s="58" t="s">
        <v>69</v>
      </c>
      <c r="F13" s="58" t="s">
        <v>94</v>
      </c>
      <c r="G13" s="58" t="s">
        <v>71</v>
      </c>
      <c r="H13" s="59" t="s">
        <v>72</v>
      </c>
      <c r="I13" s="57" t="s">
        <v>95</v>
      </c>
      <c r="J13" s="60" t="s">
        <v>73</v>
      </c>
      <c r="K13" s="52" t="s">
        <v>96</v>
      </c>
      <c r="L13" s="61">
        <v>0</v>
      </c>
      <c r="M13" s="61">
        <v>0</v>
      </c>
      <c r="N13" s="61">
        <v>226763</v>
      </c>
      <c r="O13" s="61">
        <v>138037.84</v>
      </c>
      <c r="P13" s="18">
        <v>226763</v>
      </c>
    </row>
    <row r="14" spans="1:15" ht="12.75" customHeight="1">
      <c r="A14" s="57">
        <v>2800</v>
      </c>
      <c r="B14" s="57">
        <v>300</v>
      </c>
      <c r="C14" s="57" t="s">
        <v>63</v>
      </c>
      <c r="D14" s="57" t="s">
        <v>68</v>
      </c>
      <c r="E14" s="58" t="s">
        <v>69</v>
      </c>
      <c r="F14" s="58" t="s">
        <v>97</v>
      </c>
      <c r="G14" s="58" t="s">
        <v>71</v>
      </c>
      <c r="H14" s="59" t="s">
        <v>72</v>
      </c>
      <c r="I14" s="57" t="s">
        <v>95</v>
      </c>
      <c r="J14" s="60" t="s">
        <v>73</v>
      </c>
      <c r="K14" s="52" t="s">
        <v>98</v>
      </c>
      <c r="L14" s="61">
        <v>0</v>
      </c>
      <c r="M14" s="61">
        <v>0</v>
      </c>
      <c r="N14" s="61">
        <v>0</v>
      </c>
      <c r="O14" s="61">
        <v>0</v>
      </c>
    </row>
    <row r="15" spans="1:16" ht="12.75" customHeight="1">
      <c r="A15" s="106" t="s">
        <v>100</v>
      </c>
      <c r="P15" s="61"/>
    </row>
    <row r="16" spans="1:15" ht="12.75" customHeight="1">
      <c r="A16" s="57">
        <v>2800</v>
      </c>
      <c r="B16" s="57">
        <v>530</v>
      </c>
      <c r="C16" s="57" t="s">
        <v>63</v>
      </c>
      <c r="D16" s="57" t="s">
        <v>68</v>
      </c>
      <c r="E16" s="58" t="s">
        <v>69</v>
      </c>
      <c r="F16" s="58" t="s">
        <v>101</v>
      </c>
      <c r="G16" s="58" t="s">
        <v>71</v>
      </c>
      <c r="H16" s="59" t="s">
        <v>72</v>
      </c>
      <c r="I16" s="57" t="s">
        <v>95</v>
      </c>
      <c r="J16" s="60" t="s">
        <v>73</v>
      </c>
      <c r="K16" s="52" t="s">
        <v>102</v>
      </c>
      <c r="L16" s="61">
        <v>0</v>
      </c>
      <c r="M16" s="61">
        <v>21.51</v>
      </c>
      <c r="N16" s="61">
        <v>0</v>
      </c>
      <c r="O16" s="61">
        <v>1.3</v>
      </c>
    </row>
    <row r="17" spans="1:16" ht="12.75" customHeight="1">
      <c r="A17" s="106" t="s">
        <v>104</v>
      </c>
      <c r="P17" s="61"/>
    </row>
    <row r="18" spans="1:15" ht="12.75" customHeight="1">
      <c r="A18" s="57">
        <v>2800</v>
      </c>
      <c r="B18" s="57">
        <v>580</v>
      </c>
      <c r="C18" s="57" t="s">
        <v>63</v>
      </c>
      <c r="D18" s="57" t="s">
        <v>68</v>
      </c>
      <c r="E18" s="58" t="s">
        <v>69</v>
      </c>
      <c r="F18" s="58" t="s">
        <v>105</v>
      </c>
      <c r="G18" s="58" t="s">
        <v>71</v>
      </c>
      <c r="H18" s="59" t="s">
        <v>72</v>
      </c>
      <c r="I18" s="57" t="s">
        <v>95</v>
      </c>
      <c r="J18" s="60" t="s">
        <v>73</v>
      </c>
      <c r="K18" s="52" t="s">
        <v>106</v>
      </c>
      <c r="L18" s="61">
        <v>0</v>
      </c>
      <c r="M18" s="61">
        <v>649.48</v>
      </c>
      <c r="N18" s="61">
        <v>0</v>
      </c>
      <c r="O18" s="61">
        <v>0</v>
      </c>
    </row>
    <row r="19" spans="1:15" ht="12.75" customHeight="1">
      <c r="A19" s="57">
        <v>2800</v>
      </c>
      <c r="B19" s="57">
        <v>580</v>
      </c>
      <c r="C19" s="57" t="s">
        <v>63</v>
      </c>
      <c r="D19" s="57" t="s">
        <v>68</v>
      </c>
      <c r="E19" s="58" t="s">
        <v>69</v>
      </c>
      <c r="F19" s="58" t="s">
        <v>107</v>
      </c>
      <c r="G19" s="58" t="s">
        <v>71</v>
      </c>
      <c r="H19" s="59" t="s">
        <v>72</v>
      </c>
      <c r="I19" s="57" t="s">
        <v>95</v>
      </c>
      <c r="J19" s="60" t="s">
        <v>73</v>
      </c>
      <c r="K19" s="52" t="s">
        <v>108</v>
      </c>
      <c r="L19" s="61">
        <v>0</v>
      </c>
      <c r="M19" s="61">
        <v>0</v>
      </c>
      <c r="N19" s="61">
        <v>0</v>
      </c>
      <c r="O19" s="61">
        <v>0</v>
      </c>
    </row>
    <row r="20" spans="1:16" ht="12.75" customHeight="1">
      <c r="A20" s="106" t="s">
        <v>110</v>
      </c>
      <c r="P20" s="61"/>
    </row>
    <row r="21" spans="1:16" ht="12.75" customHeight="1">
      <c r="A21" s="57">
        <v>2800</v>
      </c>
      <c r="B21" s="57">
        <v>610</v>
      </c>
      <c r="C21" s="57" t="s">
        <v>63</v>
      </c>
      <c r="D21" s="57" t="s">
        <v>68</v>
      </c>
      <c r="E21" s="58" t="s">
        <v>69</v>
      </c>
      <c r="F21" s="58" t="s">
        <v>111</v>
      </c>
      <c r="G21" s="58" t="s">
        <v>71</v>
      </c>
      <c r="H21" s="59" t="s">
        <v>72</v>
      </c>
      <c r="I21" s="57" t="s">
        <v>95</v>
      </c>
      <c r="J21" s="60" t="s">
        <v>73</v>
      </c>
      <c r="K21" s="52" t="s">
        <v>109</v>
      </c>
      <c r="L21" s="61">
        <v>0</v>
      </c>
      <c r="M21" s="61">
        <v>736.42</v>
      </c>
      <c r="N21" s="61">
        <v>3000</v>
      </c>
      <c r="O21" s="61">
        <v>680.77</v>
      </c>
      <c r="P21" s="18">
        <v>3000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DEPARTMENT OF COMMUNICATIONS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Communications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248624.11</v>
      </c>
      <c r="M8" s="72">
        <f>SUM(M11:M65536)</f>
        <v>58582.240708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66</v>
      </c>
    </row>
    <row r="11" spans="1:31" ht="12.75">
      <c r="A11" s="23">
        <v>191</v>
      </c>
      <c r="B11" s="23">
        <v>2800</v>
      </c>
      <c r="C11" s="30" t="s">
        <v>67</v>
      </c>
      <c r="D11" s="31" t="s">
        <v>68</v>
      </c>
      <c r="E11" s="32" t="s">
        <v>69</v>
      </c>
      <c r="F11" s="32" t="s">
        <v>70</v>
      </c>
      <c r="G11" s="32" t="s">
        <v>71</v>
      </c>
      <c r="H11" s="33" t="s">
        <v>72</v>
      </c>
      <c r="I11" s="31">
        <v>780</v>
      </c>
      <c r="J11" s="34" t="s">
        <v>73</v>
      </c>
      <c r="K11" s="35">
        <v>1</v>
      </c>
      <c r="L11" s="36">
        <v>97575.94</v>
      </c>
      <c r="M11" s="36">
        <v>21722.725432</v>
      </c>
      <c r="P11" s="23" t="s">
        <v>74</v>
      </c>
      <c r="Q11" s="23" t="s">
        <v>75</v>
      </c>
      <c r="R11" s="23" t="s">
        <v>76</v>
      </c>
      <c r="S11" s="23" t="s">
        <v>70</v>
      </c>
      <c r="T11" s="23" t="s">
        <v>77</v>
      </c>
      <c r="U11" s="23" t="s">
        <v>78</v>
      </c>
      <c r="V11" s="23" t="s">
        <v>79</v>
      </c>
      <c r="W11" s="78">
        <v>51.46</v>
      </c>
      <c r="Z11" s="23">
        <v>1</v>
      </c>
      <c r="AA11" s="99">
        <v>1</v>
      </c>
      <c r="AB11" s="78">
        <v>2586</v>
      </c>
      <c r="AC11" s="78">
        <v>11982.325432000001</v>
      </c>
      <c r="AD11" s="78">
        <v>0</v>
      </c>
      <c r="AE11" s="78">
        <v>7154.4</v>
      </c>
    </row>
    <row r="12" spans="1:31" ht="12.75">
      <c r="A12" s="23">
        <v>191</v>
      </c>
      <c r="B12" s="23">
        <v>2800</v>
      </c>
      <c r="C12" s="30" t="s">
        <v>80</v>
      </c>
      <c r="D12" s="31" t="s">
        <v>68</v>
      </c>
      <c r="E12" s="32" t="s">
        <v>69</v>
      </c>
      <c r="F12" s="32" t="s">
        <v>70</v>
      </c>
      <c r="G12" s="32" t="s">
        <v>71</v>
      </c>
      <c r="H12" s="33" t="s">
        <v>72</v>
      </c>
      <c r="I12" s="31">
        <v>780</v>
      </c>
      <c r="J12" s="34" t="s">
        <v>73</v>
      </c>
      <c r="K12" s="35">
        <v>1</v>
      </c>
      <c r="L12" s="36">
        <v>61597.87</v>
      </c>
      <c r="M12" s="36">
        <v>16350.618436</v>
      </c>
      <c r="P12" s="23" t="s">
        <v>74</v>
      </c>
      <c r="Q12" s="23" t="s">
        <v>81</v>
      </c>
      <c r="R12" s="23" t="s">
        <v>76</v>
      </c>
      <c r="S12" s="23" t="s">
        <v>70</v>
      </c>
      <c r="T12" s="23" t="s">
        <v>77</v>
      </c>
      <c r="U12" s="23" t="s">
        <v>78</v>
      </c>
      <c r="V12" s="23" t="s">
        <v>82</v>
      </c>
      <c r="W12" s="78">
        <v>32.49</v>
      </c>
      <c r="Z12" s="23">
        <v>1</v>
      </c>
      <c r="AA12" s="99">
        <v>1</v>
      </c>
      <c r="AB12" s="78">
        <v>1632</v>
      </c>
      <c r="AC12" s="78">
        <v>7564.218436000001</v>
      </c>
      <c r="AD12" s="78">
        <v>0</v>
      </c>
      <c r="AE12" s="78">
        <v>7154.4</v>
      </c>
    </row>
    <row r="13" spans="1:31" ht="12.75">
      <c r="A13" s="23">
        <v>191</v>
      </c>
      <c r="B13" s="23">
        <v>2800</v>
      </c>
      <c r="C13" s="30" t="s">
        <v>83</v>
      </c>
      <c r="D13" s="31" t="s">
        <v>68</v>
      </c>
      <c r="E13" s="32" t="s">
        <v>69</v>
      </c>
      <c r="F13" s="32" t="s">
        <v>84</v>
      </c>
      <c r="G13" s="32" t="s">
        <v>71</v>
      </c>
      <c r="H13" s="33" t="s">
        <v>72</v>
      </c>
      <c r="I13" s="31">
        <v>780</v>
      </c>
      <c r="J13" s="34" t="s">
        <v>73</v>
      </c>
      <c r="K13" s="35">
        <v>1</v>
      </c>
      <c r="L13" s="36">
        <v>89450.3</v>
      </c>
      <c r="M13" s="36">
        <v>20508.89684</v>
      </c>
      <c r="P13" s="23" t="s">
        <v>85</v>
      </c>
      <c r="Q13" s="23" t="s">
        <v>86</v>
      </c>
      <c r="R13" s="23" t="s">
        <v>76</v>
      </c>
      <c r="S13" s="23" t="s">
        <v>70</v>
      </c>
      <c r="T13" s="23" t="s">
        <v>77</v>
      </c>
      <c r="U13" s="23" t="s">
        <v>78</v>
      </c>
      <c r="V13" s="23" t="s">
        <v>87</v>
      </c>
      <c r="W13" s="78">
        <v>47.1784</v>
      </c>
      <c r="Z13" s="23">
        <v>1</v>
      </c>
      <c r="AA13" s="99">
        <v>1</v>
      </c>
      <c r="AB13" s="78">
        <v>2370</v>
      </c>
      <c r="AC13" s="78">
        <v>10984.496840000002</v>
      </c>
      <c r="AD13" s="78">
        <v>0</v>
      </c>
      <c r="AE13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2013-06-03T15:14:15Z</dcterms:modified>
  <cp:category/>
  <cp:version/>
  <cp:contentType/>
  <cp:contentStatus/>
</cp:coreProperties>
</file>